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aryl\Documents\"/>
    </mc:Choice>
  </mc:AlternateContent>
  <bookViews>
    <workbookView xWindow="0" yWindow="0" windowWidth="22230" windowHeight="11055"/>
  </bookViews>
  <sheets>
    <sheet name="Instructions" sheetId="15" r:id="rId1"/>
    <sheet name="Overall Summary" sheetId="13" r:id="rId2"/>
    <sheet name="Scores" sheetId="5" r:id="rId3"/>
    <sheet name="Cross-IMPs" sheetId="7" r:id="rId4"/>
    <sheet name="Butlers" sheetId="4" r:id="rId5"/>
    <sheet name="YL Format" sheetId="10" r:id="rId6"/>
    <sheet name="IMPs" sheetId="2" r:id="rId7"/>
    <sheet name="YL Imps" sheetId="9" r:id="rId8"/>
  </sheets>
  <externalReferences>
    <externalReference r:id="rId9"/>
    <externalReference r:id="rId10"/>
  </externalReferences>
  <definedNames>
    <definedName name="IMPS" localSheetId="5">[1]IMPs!$A$2:$B$26</definedName>
    <definedName name="IMPS" localSheetId="7">[1]IMPs!$A$2:$B$26</definedName>
    <definedName name="IMPS">IMPs!$A$2:$B$26</definedName>
    <definedName name="Nett">'[2]Home team'!$K$55</definedName>
    <definedName name="_xlnm.Print_Area" localSheetId="5">'YL Format'!$A$1:$R$51</definedName>
    <definedName name="venue">'[2]Home team'!$L$4</definedName>
    <definedName name="VPS" localSheetId="5">[1]IMPs!$D$2:$E$22</definedName>
    <definedName name="VPS" localSheetId="7">[1]IMPs!$D$2:$E$22</definedName>
    <definedName name="VPS">IMPs!$D$2:$E$22</definedName>
  </definedNames>
  <calcPr calcId="152511"/>
</workbook>
</file>

<file path=xl/calcChain.xml><?xml version="1.0" encoding="utf-8"?>
<calcChain xmlns="http://schemas.openxmlformats.org/spreadsheetml/2006/main">
  <c r="C11" i="13" l="1"/>
  <c r="C12" i="13"/>
  <c r="C13" i="13"/>
  <c r="C14" i="13"/>
  <c r="L2" i="13" l="1"/>
  <c r="G11" i="13"/>
  <c r="G14" i="13" l="1"/>
  <c r="G13" i="13"/>
  <c r="G12" i="13"/>
  <c r="D2" i="4"/>
  <c r="B12" i="13"/>
  <c r="B13" i="13"/>
  <c r="B14" i="13"/>
  <c r="B11" i="13"/>
  <c r="B2" i="7"/>
  <c r="G2" i="13"/>
  <c r="C2" i="13"/>
  <c r="P4" i="10"/>
  <c r="P3" i="10"/>
  <c r="K4" i="10"/>
  <c r="K3" i="10"/>
  <c r="K5" i="10"/>
  <c r="P5" i="10"/>
  <c r="P2" i="10"/>
  <c r="K2" i="10"/>
  <c r="G5" i="10" l="1"/>
  <c r="G3" i="10"/>
  <c r="C3" i="10"/>
  <c r="N2" i="4"/>
  <c r="D5" i="10"/>
  <c r="N5" i="4"/>
  <c r="N5" i="7"/>
  <c r="H5" i="7"/>
  <c r="D5" i="7"/>
  <c r="B5" i="7"/>
  <c r="H4" i="7"/>
  <c r="D4" i="7"/>
  <c r="B4" i="7"/>
  <c r="N3" i="7"/>
  <c r="H3" i="7"/>
  <c r="D3" i="7"/>
  <c r="B3" i="7"/>
  <c r="N2" i="7"/>
  <c r="H2" i="7"/>
  <c r="D2" i="7"/>
  <c r="C2" i="7"/>
  <c r="N3" i="4"/>
  <c r="H3" i="4"/>
  <c r="H4" i="4"/>
  <c r="H5" i="4"/>
  <c r="D3" i="4"/>
  <c r="D4" i="4"/>
  <c r="D5" i="4"/>
  <c r="H2" i="4"/>
  <c r="C2" i="4"/>
  <c r="B11" i="5"/>
  <c r="B22" i="13" s="1"/>
  <c r="B10" i="5"/>
  <c r="B21" i="13" s="1"/>
  <c r="C19" i="5" l="1"/>
  <c r="C39" i="5" l="1"/>
  <c r="C18" i="7"/>
  <c r="C18" i="4"/>
  <c r="C20" i="5"/>
  <c r="B12" i="5"/>
  <c r="B23" i="13" s="1"/>
  <c r="B9" i="5"/>
  <c r="C29" i="5"/>
  <c r="C9" i="5"/>
  <c r="C5" i="5"/>
  <c r="C5" i="7" s="1"/>
  <c r="C4" i="5"/>
  <c r="C4" i="7" s="1"/>
  <c r="C3" i="5"/>
  <c r="C3" i="7" s="1"/>
  <c r="B9" i="4" l="1"/>
  <c r="B20" i="13"/>
  <c r="C40" i="5"/>
  <c r="C19" i="7"/>
  <c r="C19" i="4"/>
  <c r="C27" i="7"/>
  <c r="C27" i="4"/>
  <c r="C36" i="7"/>
  <c r="C36" i="4"/>
  <c r="C5" i="4"/>
  <c r="C9" i="4"/>
  <c r="C9" i="7"/>
  <c r="C4" i="4"/>
  <c r="C30" i="5"/>
  <c r="C3" i="4"/>
  <c r="C31" i="5"/>
  <c r="C21" i="5"/>
  <c r="C12" i="5"/>
  <c r="C32" i="5"/>
  <c r="C11" i="5"/>
  <c r="C10" i="5"/>
  <c r="C30" i="7" l="1"/>
  <c r="C30" i="4"/>
  <c r="C28" i="7"/>
  <c r="C28" i="4"/>
  <c r="C20" i="4"/>
  <c r="C20" i="7"/>
  <c r="C29" i="7"/>
  <c r="C29" i="4"/>
  <c r="C37" i="7"/>
  <c r="C37" i="4"/>
  <c r="C12" i="4"/>
  <c r="C12" i="7"/>
  <c r="C10" i="4"/>
  <c r="C10" i="7"/>
  <c r="C11" i="4"/>
  <c r="C11" i="7"/>
  <c r="C22" i="5"/>
  <c r="C41" i="5"/>
  <c r="C38" i="4" l="1"/>
  <c r="C38" i="7"/>
  <c r="C42" i="5"/>
  <c r="C21" i="7"/>
  <c r="C21" i="4"/>
  <c r="J49" i="10"/>
  <c r="I49" i="10"/>
  <c r="H49" i="10"/>
  <c r="G49" i="10"/>
  <c r="F49" i="10"/>
  <c r="E49" i="10"/>
  <c r="D49" i="10"/>
  <c r="C49" i="10"/>
  <c r="J48" i="10"/>
  <c r="I48" i="10"/>
  <c r="H48" i="10"/>
  <c r="G48" i="10"/>
  <c r="F48" i="10"/>
  <c r="E48" i="10"/>
  <c r="D48" i="10"/>
  <c r="C48" i="10"/>
  <c r="J47" i="10"/>
  <c r="I47" i="10"/>
  <c r="H47" i="10"/>
  <c r="G47" i="10"/>
  <c r="F47" i="10"/>
  <c r="E47" i="10"/>
  <c r="D47" i="10"/>
  <c r="C47" i="10"/>
  <c r="J46" i="10"/>
  <c r="I46" i="10"/>
  <c r="H46" i="10"/>
  <c r="G46" i="10"/>
  <c r="F46" i="10"/>
  <c r="E46" i="10"/>
  <c r="D46" i="10"/>
  <c r="C46" i="10"/>
  <c r="J45" i="10"/>
  <c r="I45" i="10"/>
  <c r="H45" i="10"/>
  <c r="G45" i="10"/>
  <c r="F45" i="10"/>
  <c r="E45" i="10"/>
  <c r="D45" i="10"/>
  <c r="C45" i="10"/>
  <c r="J44" i="10"/>
  <c r="I44" i="10"/>
  <c r="H44" i="10"/>
  <c r="G44" i="10"/>
  <c r="F44" i="10"/>
  <c r="E44" i="10"/>
  <c r="D44" i="10"/>
  <c r="C44" i="10"/>
  <c r="J43" i="10"/>
  <c r="I43" i="10"/>
  <c r="H43" i="10"/>
  <c r="G43" i="10"/>
  <c r="F43" i="10"/>
  <c r="E43" i="10"/>
  <c r="D43" i="10"/>
  <c r="C43" i="10"/>
  <c r="J42" i="10"/>
  <c r="I42" i="10"/>
  <c r="H42" i="10"/>
  <c r="G42" i="10"/>
  <c r="F42" i="10"/>
  <c r="E42" i="10"/>
  <c r="D42" i="10"/>
  <c r="C42" i="10"/>
  <c r="J39" i="10"/>
  <c r="I39" i="10"/>
  <c r="H39" i="10"/>
  <c r="G39" i="10"/>
  <c r="F39" i="10"/>
  <c r="E39" i="10"/>
  <c r="D39" i="10"/>
  <c r="C39" i="10"/>
  <c r="J38" i="10"/>
  <c r="I38" i="10"/>
  <c r="H38" i="10"/>
  <c r="G38" i="10"/>
  <c r="F38" i="10"/>
  <c r="E38" i="10"/>
  <c r="D38" i="10"/>
  <c r="C38" i="10"/>
  <c r="J37" i="10"/>
  <c r="I37" i="10"/>
  <c r="H37" i="10"/>
  <c r="G37" i="10"/>
  <c r="F37" i="10"/>
  <c r="E37" i="10"/>
  <c r="D37" i="10"/>
  <c r="C37" i="10"/>
  <c r="J36" i="10"/>
  <c r="I36" i="10"/>
  <c r="H36" i="10"/>
  <c r="G36" i="10"/>
  <c r="F36" i="10"/>
  <c r="E36" i="10"/>
  <c r="D36" i="10"/>
  <c r="C36" i="10"/>
  <c r="J35" i="10"/>
  <c r="I35" i="10"/>
  <c r="H35" i="10"/>
  <c r="G35" i="10"/>
  <c r="F35" i="10"/>
  <c r="E35" i="10"/>
  <c r="D35" i="10"/>
  <c r="C35" i="10"/>
  <c r="J34" i="10"/>
  <c r="I34" i="10"/>
  <c r="H34" i="10"/>
  <c r="G34" i="10"/>
  <c r="F34" i="10"/>
  <c r="E34" i="10"/>
  <c r="D34" i="10"/>
  <c r="C34" i="10"/>
  <c r="J33" i="10"/>
  <c r="I33" i="10"/>
  <c r="H33" i="10"/>
  <c r="G33" i="10"/>
  <c r="F33" i="10"/>
  <c r="E33" i="10"/>
  <c r="D33" i="10"/>
  <c r="C33" i="10"/>
  <c r="J32" i="10"/>
  <c r="I32" i="10"/>
  <c r="H32" i="10"/>
  <c r="G32" i="10"/>
  <c r="F32" i="10"/>
  <c r="E32" i="10"/>
  <c r="D32" i="10"/>
  <c r="C32" i="10"/>
  <c r="J29" i="10"/>
  <c r="I29" i="10"/>
  <c r="H29" i="10"/>
  <c r="G29" i="10"/>
  <c r="F29" i="10"/>
  <c r="E29" i="10"/>
  <c r="D29" i="10"/>
  <c r="C29" i="10"/>
  <c r="J28" i="10"/>
  <c r="I28" i="10"/>
  <c r="H28" i="10"/>
  <c r="G28" i="10"/>
  <c r="F28" i="10"/>
  <c r="E28" i="10"/>
  <c r="D28" i="10"/>
  <c r="C28" i="10"/>
  <c r="J27" i="10"/>
  <c r="I27" i="10"/>
  <c r="H27" i="10"/>
  <c r="G27" i="10"/>
  <c r="F27" i="10"/>
  <c r="E27" i="10"/>
  <c r="D27" i="10"/>
  <c r="C27" i="10"/>
  <c r="J26" i="10"/>
  <c r="I26" i="10"/>
  <c r="H26" i="10"/>
  <c r="G26" i="10"/>
  <c r="F26" i="10"/>
  <c r="E26" i="10"/>
  <c r="D26" i="10"/>
  <c r="C26" i="10"/>
  <c r="J25" i="10"/>
  <c r="I25" i="10"/>
  <c r="H25" i="10"/>
  <c r="G25" i="10"/>
  <c r="F25" i="10"/>
  <c r="E25" i="10"/>
  <c r="D25" i="10"/>
  <c r="C25" i="10"/>
  <c r="J24" i="10"/>
  <c r="I24" i="10"/>
  <c r="H24" i="10"/>
  <c r="G24" i="10"/>
  <c r="F24" i="10"/>
  <c r="E24" i="10"/>
  <c r="D24" i="10"/>
  <c r="C24" i="10"/>
  <c r="J23" i="10"/>
  <c r="I23" i="10"/>
  <c r="H23" i="10"/>
  <c r="G23" i="10"/>
  <c r="F23" i="10"/>
  <c r="E23" i="10"/>
  <c r="D23" i="10"/>
  <c r="C23" i="10"/>
  <c r="J22" i="10"/>
  <c r="I22" i="10"/>
  <c r="H22" i="10"/>
  <c r="G22" i="10"/>
  <c r="F22" i="10"/>
  <c r="E22" i="10"/>
  <c r="D22" i="10"/>
  <c r="C22" i="10"/>
  <c r="J19" i="10"/>
  <c r="I19" i="10"/>
  <c r="H19" i="10"/>
  <c r="G19" i="10"/>
  <c r="F19" i="10"/>
  <c r="E19" i="10"/>
  <c r="D19" i="10"/>
  <c r="C19" i="10"/>
  <c r="J18" i="10"/>
  <c r="I18" i="10"/>
  <c r="H18" i="10"/>
  <c r="G18" i="10"/>
  <c r="F18" i="10"/>
  <c r="E18" i="10"/>
  <c r="D18" i="10"/>
  <c r="C18" i="10"/>
  <c r="J17" i="10"/>
  <c r="I17" i="10"/>
  <c r="H17" i="10"/>
  <c r="G17" i="10"/>
  <c r="F17" i="10"/>
  <c r="E17" i="10"/>
  <c r="D17" i="10"/>
  <c r="C17" i="10"/>
  <c r="J16" i="10"/>
  <c r="I16" i="10"/>
  <c r="H16" i="10"/>
  <c r="G16" i="10"/>
  <c r="F16" i="10"/>
  <c r="E16" i="10"/>
  <c r="D16" i="10"/>
  <c r="C16" i="10"/>
  <c r="J15" i="10"/>
  <c r="I15" i="10"/>
  <c r="H15" i="10"/>
  <c r="G15" i="10"/>
  <c r="F15" i="10"/>
  <c r="E15" i="10"/>
  <c r="D15" i="10"/>
  <c r="C15" i="10"/>
  <c r="J14" i="10"/>
  <c r="I14" i="10"/>
  <c r="H14" i="10"/>
  <c r="G14" i="10"/>
  <c r="F14" i="10"/>
  <c r="E14" i="10"/>
  <c r="D14" i="10"/>
  <c r="C14" i="10"/>
  <c r="J13" i="10"/>
  <c r="I13" i="10"/>
  <c r="H13" i="10"/>
  <c r="G13" i="10"/>
  <c r="F13" i="10"/>
  <c r="E13" i="10"/>
  <c r="D13" i="10"/>
  <c r="C13" i="10"/>
  <c r="J12" i="10"/>
  <c r="I12" i="10"/>
  <c r="H12" i="10"/>
  <c r="G12" i="10"/>
  <c r="F12" i="10"/>
  <c r="E12" i="10"/>
  <c r="D12" i="10"/>
  <c r="C12" i="10"/>
  <c r="Q46" i="10" l="1"/>
  <c r="R46" i="10" s="1"/>
  <c r="L24" i="9"/>
  <c r="L44" i="9"/>
  <c r="L45" i="9"/>
  <c r="C39" i="7"/>
  <c r="C39" i="4"/>
  <c r="Q26" i="10"/>
  <c r="R26" i="10" s="1"/>
  <c r="Q34" i="10"/>
  <c r="R34" i="10" s="1"/>
  <c r="Q23" i="10"/>
  <c r="R23" i="10" s="1"/>
  <c r="Q38" i="10"/>
  <c r="R38" i="10" s="1"/>
  <c r="Q28" i="10"/>
  <c r="R28" i="10" s="1"/>
  <c r="Q49" i="10"/>
  <c r="R49" i="10" s="1"/>
  <c r="O13" i="9"/>
  <c r="O14" i="9"/>
  <c r="O15" i="9"/>
  <c r="O16" i="9"/>
  <c r="M18" i="9"/>
  <c r="Q25" i="10"/>
  <c r="R25" i="10" s="1"/>
  <c r="Q33" i="10"/>
  <c r="R33" i="10" s="1"/>
  <c r="Q43" i="10"/>
  <c r="R43" i="10" s="1"/>
  <c r="O22" i="9"/>
  <c r="O23" i="9"/>
  <c r="O24" i="9"/>
  <c r="O25" i="9"/>
  <c r="O26" i="9"/>
  <c r="O27" i="9"/>
  <c r="O28" i="9"/>
  <c r="O29" i="9"/>
  <c r="O32" i="9"/>
  <c r="O33" i="9"/>
  <c r="O34" i="9"/>
  <c r="O35" i="9"/>
  <c r="O36" i="9"/>
  <c r="O37" i="9"/>
  <c r="O38" i="9"/>
  <c r="O39" i="9"/>
  <c r="O42" i="9"/>
  <c r="O43" i="9"/>
  <c r="O44" i="9"/>
  <c r="O45" i="9"/>
  <c r="O46" i="9"/>
  <c r="O47" i="9"/>
  <c r="O48" i="9"/>
  <c r="O49" i="9"/>
  <c r="Q22" i="10"/>
  <c r="R22" i="10" s="1"/>
  <c r="Q29" i="10"/>
  <c r="R29" i="10" s="1"/>
  <c r="Q32" i="10"/>
  <c r="R32" i="10" s="1"/>
  <c r="Q35" i="10"/>
  <c r="R35" i="10" s="1"/>
  <c r="Q37" i="10"/>
  <c r="R37" i="10" s="1"/>
  <c r="Q42" i="10"/>
  <c r="R42" i="10" s="1"/>
  <c r="Q47" i="10"/>
  <c r="R47" i="10" s="1"/>
  <c r="L22" i="9"/>
  <c r="L23" i="9"/>
  <c r="L25" i="9"/>
  <c r="L26" i="9"/>
  <c r="L27" i="9"/>
  <c r="L28" i="9"/>
  <c r="L29" i="9"/>
  <c r="L32" i="9"/>
  <c r="L33" i="9"/>
  <c r="L34" i="9"/>
  <c r="L35" i="9"/>
  <c r="L36" i="9"/>
  <c r="L37" i="9"/>
  <c r="L38" i="9"/>
  <c r="L39" i="9"/>
  <c r="L42" i="9"/>
  <c r="L43" i="9"/>
  <c r="L46" i="9"/>
  <c r="L47" i="9"/>
  <c r="L48" i="9"/>
  <c r="L49" i="9"/>
  <c r="Q27" i="10"/>
  <c r="R27" i="10" s="1"/>
  <c r="Q36" i="10"/>
  <c r="R36" i="10" s="1"/>
  <c r="Q48" i="10"/>
  <c r="R48" i="10" s="1"/>
  <c r="Q14" i="10"/>
  <c r="R14" i="10" s="1"/>
  <c r="M22" i="9"/>
  <c r="M23" i="9"/>
  <c r="M24" i="9"/>
  <c r="M25" i="9"/>
  <c r="M26" i="9"/>
  <c r="M27" i="9"/>
  <c r="M28" i="9"/>
  <c r="M29" i="9"/>
  <c r="M32" i="9"/>
  <c r="M33" i="9"/>
  <c r="M34" i="9"/>
  <c r="M35" i="9"/>
  <c r="M36" i="9"/>
  <c r="M37" i="9"/>
  <c r="M38" i="9"/>
  <c r="M39" i="9"/>
  <c r="M42" i="9"/>
  <c r="M43" i="9"/>
  <c r="M44" i="9"/>
  <c r="M45" i="9"/>
  <c r="M46" i="9"/>
  <c r="M47" i="9"/>
  <c r="M48" i="9"/>
  <c r="M49" i="9"/>
  <c r="Q24" i="10"/>
  <c r="R24" i="10" s="1"/>
  <c r="Q44" i="10"/>
  <c r="R44" i="10" s="1"/>
  <c r="Q45" i="10"/>
  <c r="R45" i="10" s="1"/>
  <c r="Q39" i="10"/>
  <c r="R39" i="10" s="1"/>
  <c r="M13" i="9"/>
  <c r="M14" i="9"/>
  <c r="M15" i="9"/>
  <c r="M16" i="9"/>
  <c r="M17" i="9"/>
  <c r="O17" i="9"/>
  <c r="O18" i="9"/>
  <c r="M19" i="9"/>
  <c r="O19" i="9"/>
  <c r="N22" i="9"/>
  <c r="N23" i="9"/>
  <c r="N24" i="9"/>
  <c r="N25" i="9"/>
  <c r="N26" i="9"/>
  <c r="N27" i="9"/>
  <c r="N28" i="9"/>
  <c r="N29" i="9"/>
  <c r="N32" i="9"/>
  <c r="N33" i="9"/>
  <c r="N34" i="9"/>
  <c r="N35" i="9"/>
  <c r="N36" i="9"/>
  <c r="N37" i="9"/>
  <c r="N38" i="9"/>
  <c r="N39" i="9"/>
  <c r="N42" i="9"/>
  <c r="N43" i="9"/>
  <c r="N44" i="9"/>
  <c r="N45" i="9"/>
  <c r="N46" i="9"/>
  <c r="N47" i="9"/>
  <c r="N48" i="9"/>
  <c r="N49" i="9"/>
  <c r="O12" i="9"/>
  <c r="M12" i="9"/>
  <c r="N12" i="9"/>
  <c r="N13" i="9"/>
  <c r="L14" i="9"/>
  <c r="N14" i="9"/>
  <c r="L15" i="9"/>
  <c r="N15" i="9"/>
  <c r="L16" i="9"/>
  <c r="N16" i="9"/>
  <c r="N17" i="9"/>
  <c r="N18" i="9"/>
  <c r="N19" i="9"/>
  <c r="Q15" i="10"/>
  <c r="R15" i="10" s="1"/>
  <c r="Q17" i="10"/>
  <c r="R17" i="10" s="1"/>
  <c r="Q13" i="10"/>
  <c r="R13" i="10" s="1"/>
  <c r="Q18" i="10"/>
  <c r="R18" i="10" s="1"/>
  <c r="Q19" i="10"/>
  <c r="R19" i="10" s="1"/>
  <c r="Q12" i="10"/>
  <c r="R12" i="10" s="1"/>
  <c r="Q16" i="10"/>
  <c r="R16" i="10" s="1"/>
  <c r="L12" i="9"/>
  <c r="L13" i="9"/>
  <c r="L17" i="9"/>
  <c r="L18" i="9"/>
  <c r="L19" i="9"/>
  <c r="P18" i="9" l="1"/>
  <c r="K18" i="10" s="1"/>
  <c r="O18" i="10" s="1"/>
  <c r="P49" i="9"/>
  <c r="K49" i="10" s="1"/>
  <c r="P49" i="10" s="1"/>
  <c r="P45" i="9"/>
  <c r="K45" i="10" s="1"/>
  <c r="P45" i="10" s="1"/>
  <c r="P25" i="9"/>
  <c r="K25" i="10" s="1"/>
  <c r="P25" i="10" s="1"/>
  <c r="P47" i="9"/>
  <c r="K47" i="10" s="1"/>
  <c r="M47" i="10" s="1"/>
  <c r="P13" i="9"/>
  <c r="K13" i="10" s="1"/>
  <c r="P13" i="10" s="1"/>
  <c r="P43" i="9"/>
  <c r="K43" i="10" s="1"/>
  <c r="N43" i="10" s="1"/>
  <c r="P23" i="9"/>
  <c r="K23" i="10" s="1"/>
  <c r="N23" i="10" s="1"/>
  <c r="P16" i="9"/>
  <c r="K16" i="10" s="1"/>
  <c r="N16" i="10" s="1"/>
  <c r="P14" i="9"/>
  <c r="K14" i="10" s="1"/>
  <c r="M14" i="10" s="1"/>
  <c r="P37" i="9"/>
  <c r="K37" i="10" s="1"/>
  <c r="O37" i="10" s="1"/>
  <c r="P33" i="9"/>
  <c r="K33" i="10" s="1"/>
  <c r="O33" i="10" s="1"/>
  <c r="P35" i="9"/>
  <c r="K35" i="10" s="1"/>
  <c r="P35" i="10" s="1"/>
  <c r="P29" i="9"/>
  <c r="K29" i="10" s="1"/>
  <c r="P29" i="10" s="1"/>
  <c r="R40" i="10"/>
  <c r="R30" i="10"/>
  <c r="P44" i="9"/>
  <c r="K44" i="10" s="1"/>
  <c r="O44" i="10" s="1"/>
  <c r="P24" i="9"/>
  <c r="K24" i="10" s="1"/>
  <c r="P24" i="10" s="1"/>
  <c r="P39" i="9"/>
  <c r="K39" i="10" s="1"/>
  <c r="N39" i="10" s="1"/>
  <c r="R50" i="10"/>
  <c r="P22" i="9"/>
  <c r="K22" i="10" s="1"/>
  <c r="P42" i="9"/>
  <c r="K42" i="10" s="1"/>
  <c r="M42" i="10" s="1"/>
  <c r="P32" i="9"/>
  <c r="K32" i="10" s="1"/>
  <c r="P48" i="9"/>
  <c r="K48" i="10" s="1"/>
  <c r="M48" i="10" s="1"/>
  <c r="P36" i="9"/>
  <c r="K36" i="10" s="1"/>
  <c r="M36" i="10" s="1"/>
  <c r="P26" i="9"/>
  <c r="K26" i="10" s="1"/>
  <c r="P27" i="9"/>
  <c r="K27" i="10" s="1"/>
  <c r="M27" i="10" s="1"/>
  <c r="P19" i="9"/>
  <c r="K19" i="10" s="1"/>
  <c r="M19" i="10" s="1"/>
  <c r="P15" i="9"/>
  <c r="K15" i="10" s="1"/>
  <c r="P15" i="10" s="1"/>
  <c r="P46" i="9"/>
  <c r="K46" i="10" s="1"/>
  <c r="P38" i="9"/>
  <c r="K38" i="10" s="1"/>
  <c r="P34" i="9"/>
  <c r="K34" i="10" s="1"/>
  <c r="P28" i="9"/>
  <c r="K28" i="10" s="1"/>
  <c r="P12" i="9"/>
  <c r="K12" i="10" s="1"/>
  <c r="P12" i="10" s="1"/>
  <c r="R20" i="10"/>
  <c r="P17" i="9"/>
  <c r="K17" i="10" s="1"/>
  <c r="O17" i="10" s="1"/>
  <c r="M49" i="10" l="1"/>
  <c r="M18" i="10"/>
  <c r="N18" i="10"/>
  <c r="P18" i="10"/>
  <c r="N47" i="10"/>
  <c r="M23" i="10"/>
  <c r="M33" i="10"/>
  <c r="P27" i="10"/>
  <c r="O23" i="10"/>
  <c r="P33" i="10"/>
  <c r="P23" i="10"/>
  <c r="O47" i="10"/>
  <c r="P47" i="10"/>
  <c r="N33" i="10"/>
  <c r="O49" i="10"/>
  <c r="N49" i="10"/>
  <c r="O35" i="10"/>
  <c r="N45" i="10"/>
  <c r="M13" i="10"/>
  <c r="O16" i="10"/>
  <c r="M16" i="10"/>
  <c r="P44" i="10"/>
  <c r="O45" i="10"/>
  <c r="O13" i="10"/>
  <c r="M45" i="10"/>
  <c r="N25" i="10"/>
  <c r="O29" i="10"/>
  <c r="P43" i="10"/>
  <c r="M25" i="10"/>
  <c r="N14" i="10"/>
  <c r="M29" i="10"/>
  <c r="M43" i="10"/>
  <c r="O43" i="10"/>
  <c r="O25" i="10"/>
  <c r="P14" i="10"/>
  <c r="P39" i="10"/>
  <c r="M37" i="10"/>
  <c r="N37" i="10"/>
  <c r="N19" i="10"/>
  <c r="O19" i="10"/>
  <c r="P19" i="10"/>
  <c r="M24" i="10"/>
  <c r="N27" i="10"/>
  <c r="P37" i="10"/>
  <c r="N13" i="10"/>
  <c r="O14" i="10"/>
  <c r="N24" i="10"/>
  <c r="N29" i="10"/>
  <c r="O24" i="10"/>
  <c r="M35" i="10"/>
  <c r="P16" i="10"/>
  <c r="R51" i="10"/>
  <c r="G8" i="10" s="1"/>
  <c r="I8" i="10" s="1"/>
  <c r="M44" i="10"/>
  <c r="N35" i="10"/>
  <c r="M15" i="10"/>
  <c r="N44" i="10"/>
  <c r="O27" i="10"/>
  <c r="M39" i="10"/>
  <c r="O15" i="10"/>
  <c r="O39" i="10"/>
  <c r="O34" i="10"/>
  <c r="M34" i="10"/>
  <c r="O48" i="10"/>
  <c r="P48" i="10"/>
  <c r="N48" i="10"/>
  <c r="O42" i="10"/>
  <c r="P42" i="10"/>
  <c r="N42" i="10"/>
  <c r="O38" i="10"/>
  <c r="M38" i="10"/>
  <c r="P38" i="10"/>
  <c r="N38" i="10"/>
  <c r="N15" i="10"/>
  <c r="O46" i="10"/>
  <c r="P46" i="10"/>
  <c r="N46" i="10"/>
  <c r="M46" i="10"/>
  <c r="O26" i="10"/>
  <c r="N26" i="10"/>
  <c r="P26" i="10"/>
  <c r="M26" i="10"/>
  <c r="O22" i="10"/>
  <c r="N22" i="10"/>
  <c r="M22" i="10"/>
  <c r="P22" i="10"/>
  <c r="N34" i="10"/>
  <c r="P34" i="10"/>
  <c r="O28" i="10"/>
  <c r="M28" i="10"/>
  <c r="P28" i="10"/>
  <c r="N28" i="10"/>
  <c r="O36" i="10"/>
  <c r="P36" i="10"/>
  <c r="N36" i="10"/>
  <c r="O32" i="10"/>
  <c r="P32" i="10"/>
  <c r="N32" i="10"/>
  <c r="M32" i="10"/>
  <c r="N12" i="10"/>
  <c r="O12" i="10"/>
  <c r="M12" i="10"/>
  <c r="N17" i="10"/>
  <c r="M17" i="10"/>
  <c r="P17" i="10"/>
  <c r="O40" i="10" l="1"/>
  <c r="O21" i="13" s="1"/>
  <c r="M50" i="10"/>
  <c r="P20" i="13" s="1"/>
  <c r="O30" i="10"/>
  <c r="N21" i="13" s="1"/>
  <c r="M40" i="10"/>
  <c r="O20" i="13" s="1"/>
  <c r="O20" i="10"/>
  <c r="M21" i="13" s="1"/>
  <c r="P20" i="10"/>
  <c r="M23" i="13" s="1"/>
  <c r="N50" i="10"/>
  <c r="P22" i="13" s="1"/>
  <c r="N30" i="10"/>
  <c r="N22" i="13" s="1"/>
  <c r="P50" i="10"/>
  <c r="P23" i="13" s="1"/>
  <c r="N40" i="10"/>
  <c r="O22" i="13" s="1"/>
  <c r="O50" i="10"/>
  <c r="P21" i="13" s="1"/>
  <c r="P40" i="10"/>
  <c r="O23" i="13" s="1"/>
  <c r="P30" i="10"/>
  <c r="N23" i="13" s="1"/>
  <c r="M30" i="10"/>
  <c r="N20" i="13" s="1"/>
  <c r="M20" i="10"/>
  <c r="M20" i="13" s="1"/>
  <c r="N20" i="10"/>
  <c r="M22" i="13" s="1"/>
  <c r="O51" i="10" l="1"/>
  <c r="P51" i="10"/>
  <c r="N51" i="10"/>
  <c r="M51" i="10"/>
  <c r="D36" i="7"/>
  <c r="F36" i="7"/>
  <c r="H36" i="7"/>
  <c r="J36" i="7"/>
  <c r="L36" i="7"/>
  <c r="N36" i="7"/>
  <c r="P36" i="7"/>
  <c r="R36" i="7"/>
  <c r="D37" i="7"/>
  <c r="F37" i="7"/>
  <c r="H37" i="7"/>
  <c r="J37" i="7"/>
  <c r="L37" i="7"/>
  <c r="N37" i="7"/>
  <c r="P37" i="7"/>
  <c r="R37" i="7"/>
  <c r="D38" i="7"/>
  <c r="F38" i="7"/>
  <c r="H38" i="7"/>
  <c r="J38" i="7"/>
  <c r="L38" i="7"/>
  <c r="N38" i="7"/>
  <c r="P38" i="7"/>
  <c r="R38" i="7"/>
  <c r="D39" i="7"/>
  <c r="F39" i="7"/>
  <c r="G39" i="7" s="1"/>
  <c r="H39" i="7"/>
  <c r="J39" i="7"/>
  <c r="L39" i="7"/>
  <c r="M39" i="7" s="1"/>
  <c r="N39" i="7"/>
  <c r="P39" i="7"/>
  <c r="R39" i="7"/>
  <c r="D9" i="7"/>
  <c r="D10" i="7"/>
  <c r="D11" i="7"/>
  <c r="D12" i="7"/>
  <c r="D10" i="4"/>
  <c r="D11" i="4"/>
  <c r="D12" i="4"/>
  <c r="D9" i="4"/>
  <c r="F9" i="4"/>
  <c r="H9" i="4"/>
  <c r="J9" i="4"/>
  <c r="L9" i="4"/>
  <c r="N9" i="4"/>
  <c r="P9" i="4"/>
  <c r="R9" i="4"/>
  <c r="F10" i="4"/>
  <c r="H10" i="4"/>
  <c r="J10" i="4"/>
  <c r="L10" i="4"/>
  <c r="N10" i="4"/>
  <c r="P10" i="4"/>
  <c r="R10" i="4"/>
  <c r="F11" i="4"/>
  <c r="H11" i="4"/>
  <c r="J11" i="4"/>
  <c r="L11" i="4"/>
  <c r="N11" i="4"/>
  <c r="P11" i="4"/>
  <c r="R11" i="4"/>
  <c r="F12" i="4"/>
  <c r="H12" i="4"/>
  <c r="J12" i="4"/>
  <c r="L12" i="4"/>
  <c r="N12" i="4"/>
  <c r="P12" i="4"/>
  <c r="R12" i="4"/>
  <c r="J9" i="7"/>
  <c r="L9" i="7"/>
  <c r="N9" i="7"/>
  <c r="Q20" i="13" l="1"/>
  <c r="L11" i="13"/>
  <c r="Q22" i="13"/>
  <c r="L13" i="13"/>
  <c r="Q23" i="13"/>
  <c r="L14" i="13"/>
  <c r="Q21" i="13"/>
  <c r="L12" i="13"/>
  <c r="I39" i="7"/>
  <c r="Q39" i="7"/>
  <c r="S39" i="7"/>
  <c r="Q36" i="7"/>
  <c r="O39" i="7"/>
  <c r="I38" i="7"/>
  <c r="Q38" i="7"/>
  <c r="M37" i="7"/>
  <c r="E37" i="7"/>
  <c r="Q37" i="7"/>
  <c r="M36" i="7"/>
  <c r="E36" i="7"/>
  <c r="K39" i="7"/>
  <c r="E38" i="7"/>
  <c r="I36" i="7"/>
  <c r="G38" i="7"/>
  <c r="G37" i="7"/>
  <c r="S38" i="7"/>
  <c r="M38" i="7"/>
  <c r="S37" i="7"/>
  <c r="S36" i="7"/>
  <c r="G36" i="7"/>
  <c r="E39" i="7"/>
  <c r="K38" i="7"/>
  <c r="K37" i="7"/>
  <c r="K36" i="7"/>
  <c r="O38" i="7"/>
  <c r="O37" i="7"/>
  <c r="I37" i="7"/>
  <c r="O36" i="7"/>
  <c r="L13" i="4"/>
  <c r="M12" i="4" s="1"/>
  <c r="D13" i="4"/>
  <c r="E12" i="4" s="1"/>
  <c r="R13" i="4"/>
  <c r="S11" i="4" s="1"/>
  <c r="J13" i="4"/>
  <c r="K12" i="4" s="1"/>
  <c r="P13" i="4"/>
  <c r="Q12" i="4" s="1"/>
  <c r="H13" i="4"/>
  <c r="I12" i="4" s="1"/>
  <c r="N13" i="4"/>
  <c r="O10" i="4" s="1"/>
  <c r="F13" i="4"/>
  <c r="G10" i="4" s="1"/>
  <c r="R30" i="7"/>
  <c r="R29" i="7"/>
  <c r="P30" i="7"/>
  <c r="P29" i="7"/>
  <c r="N30" i="7"/>
  <c r="N29" i="7"/>
  <c r="L30" i="7"/>
  <c r="L29" i="7"/>
  <c r="J30" i="7"/>
  <c r="J29" i="7"/>
  <c r="H30" i="7"/>
  <c r="H29" i="7"/>
  <c r="F30" i="7"/>
  <c r="F29" i="7"/>
  <c r="D30" i="7"/>
  <c r="D29" i="7"/>
  <c r="R21" i="7"/>
  <c r="R20" i="7"/>
  <c r="P21" i="7"/>
  <c r="P20" i="7"/>
  <c r="N21" i="7"/>
  <c r="N20" i="7"/>
  <c r="L21" i="7"/>
  <c r="L20" i="7"/>
  <c r="J21" i="7"/>
  <c r="J20" i="7"/>
  <c r="H21" i="7"/>
  <c r="H20" i="7"/>
  <c r="F21" i="7"/>
  <c r="F20" i="7"/>
  <c r="D21" i="7"/>
  <c r="D20" i="7"/>
  <c r="R12" i="7"/>
  <c r="R11" i="7"/>
  <c r="R10" i="7"/>
  <c r="R9" i="7"/>
  <c r="D18" i="7"/>
  <c r="D19" i="7"/>
  <c r="P12" i="7"/>
  <c r="P11" i="7"/>
  <c r="P10" i="7"/>
  <c r="P9" i="7"/>
  <c r="N12" i="7"/>
  <c r="N11" i="7"/>
  <c r="N10" i="7"/>
  <c r="L12" i="7"/>
  <c r="L11" i="7"/>
  <c r="L10" i="7"/>
  <c r="J12" i="7"/>
  <c r="J11" i="7"/>
  <c r="J10" i="7"/>
  <c r="H12" i="7"/>
  <c r="H11" i="7"/>
  <c r="H10" i="7"/>
  <c r="H9" i="7"/>
  <c r="F12" i="7"/>
  <c r="F11" i="7"/>
  <c r="F10" i="7"/>
  <c r="F9" i="7"/>
  <c r="T39" i="7" l="1"/>
  <c r="E40" i="7"/>
  <c r="M40" i="7"/>
  <c r="Q40" i="7"/>
  <c r="O40" i="7"/>
  <c r="T37" i="7"/>
  <c r="K40" i="7"/>
  <c r="S40" i="7"/>
  <c r="G40" i="7"/>
  <c r="M9" i="4"/>
  <c r="I40" i="7"/>
  <c r="M10" i="4"/>
  <c r="E18" i="7"/>
  <c r="M11" i="4"/>
  <c r="E20" i="7"/>
  <c r="E19" i="7"/>
  <c r="O10" i="7"/>
  <c r="I10" i="7"/>
  <c r="M12" i="7"/>
  <c r="K11" i="7"/>
  <c r="K12" i="7"/>
  <c r="G12" i="7"/>
  <c r="I9" i="7"/>
  <c r="K9" i="7"/>
  <c r="M11" i="7"/>
  <c r="O12" i="7"/>
  <c r="Q12" i="7"/>
  <c r="S10" i="7"/>
  <c r="Q10" i="7"/>
  <c r="S12" i="7"/>
  <c r="I12" i="7"/>
  <c r="E11" i="4"/>
  <c r="E10" i="4"/>
  <c r="E9" i="4"/>
  <c r="E21" i="7"/>
  <c r="K10" i="7"/>
  <c r="O11" i="7"/>
  <c r="Q11" i="7"/>
  <c r="S11" i="7"/>
  <c r="M9" i="7"/>
  <c r="I11" i="7"/>
  <c r="O9" i="7"/>
  <c r="Q9" i="7"/>
  <c r="S9" i="7"/>
  <c r="M10" i="7"/>
  <c r="O11" i="4"/>
  <c r="I11" i="4"/>
  <c r="Q9" i="4"/>
  <c r="Q11" i="4"/>
  <c r="I9" i="4"/>
  <c r="O9" i="4"/>
  <c r="K9" i="4"/>
  <c r="K11" i="4"/>
  <c r="S9" i="4"/>
  <c r="O12" i="4"/>
  <c r="I10" i="4"/>
  <c r="K10" i="4"/>
  <c r="G12" i="4"/>
  <c r="Q10" i="4"/>
  <c r="S10" i="4"/>
  <c r="S12" i="4"/>
  <c r="G9" i="4"/>
  <c r="G11" i="4"/>
  <c r="G9" i="7"/>
  <c r="G11" i="7"/>
  <c r="G10" i="7"/>
  <c r="T36" i="7"/>
  <c r="T38" i="7"/>
  <c r="R28" i="7"/>
  <c r="P28" i="7"/>
  <c r="N28" i="7"/>
  <c r="L28" i="7"/>
  <c r="J28" i="7"/>
  <c r="H28" i="7"/>
  <c r="F28" i="7"/>
  <c r="D28" i="7"/>
  <c r="R27" i="7"/>
  <c r="P27" i="7"/>
  <c r="N27" i="7"/>
  <c r="L27" i="7"/>
  <c r="J27" i="7"/>
  <c r="K30" i="7" s="1"/>
  <c r="H27" i="7"/>
  <c r="F27" i="7"/>
  <c r="G30" i="7" s="1"/>
  <c r="D27" i="7"/>
  <c r="R19" i="7"/>
  <c r="P19" i="7"/>
  <c r="N19" i="7"/>
  <c r="L19" i="7"/>
  <c r="J19" i="7"/>
  <c r="H19" i="7"/>
  <c r="F19" i="7"/>
  <c r="R18" i="7"/>
  <c r="P18" i="7"/>
  <c r="N18" i="7"/>
  <c r="L18" i="7"/>
  <c r="J18" i="7"/>
  <c r="H18" i="7"/>
  <c r="F18" i="7"/>
  <c r="B12" i="7"/>
  <c r="B21" i="7" s="1"/>
  <c r="B30" i="7" s="1"/>
  <c r="B39" i="7" s="1"/>
  <c r="B11" i="7"/>
  <c r="B20" i="7" s="1"/>
  <c r="B29" i="7" s="1"/>
  <c r="B38" i="7" s="1"/>
  <c r="E10" i="7"/>
  <c r="B10" i="7"/>
  <c r="B19" i="7" s="1"/>
  <c r="B28" i="7" s="1"/>
  <c r="B37" i="7" s="1"/>
  <c r="B9" i="7"/>
  <c r="B18" i="7" s="1"/>
  <c r="B27" i="7" s="1"/>
  <c r="B36" i="7" s="1"/>
  <c r="F22" i="13" l="1"/>
  <c r="F21" i="13"/>
  <c r="F23" i="13"/>
  <c r="F20" i="13"/>
  <c r="T40" i="7"/>
  <c r="G19" i="7"/>
  <c r="O19" i="7"/>
  <c r="O13" i="7"/>
  <c r="S19" i="7"/>
  <c r="S13" i="7"/>
  <c r="K13" i="7"/>
  <c r="K21" i="7"/>
  <c r="M13" i="7"/>
  <c r="Q13" i="7"/>
  <c r="I13" i="7"/>
  <c r="T11" i="4"/>
  <c r="K19" i="7"/>
  <c r="E28" i="7"/>
  <c r="G27" i="7"/>
  <c r="G29" i="7"/>
  <c r="O29" i="7"/>
  <c r="O27" i="7"/>
  <c r="G28" i="7"/>
  <c r="O28" i="7"/>
  <c r="K29" i="7"/>
  <c r="K27" i="7"/>
  <c r="S27" i="7"/>
  <c r="S29" i="7"/>
  <c r="K28" i="7"/>
  <c r="S28" i="7"/>
  <c r="E29" i="7"/>
  <c r="E27" i="7"/>
  <c r="E30" i="7"/>
  <c r="M30" i="7"/>
  <c r="M27" i="7"/>
  <c r="M29" i="7"/>
  <c r="M28" i="7"/>
  <c r="S30" i="7"/>
  <c r="I29" i="7"/>
  <c r="I27" i="7"/>
  <c r="I30" i="7"/>
  <c r="Q30" i="7"/>
  <c r="Q29" i="7"/>
  <c r="Q27" i="7"/>
  <c r="I28" i="7"/>
  <c r="Q28" i="7"/>
  <c r="O30" i="7"/>
  <c r="I18" i="7"/>
  <c r="I21" i="7"/>
  <c r="I20" i="7"/>
  <c r="Q21" i="7"/>
  <c r="Q18" i="7"/>
  <c r="Q20" i="7"/>
  <c r="M18" i="7"/>
  <c r="M21" i="7"/>
  <c r="M20" i="7"/>
  <c r="O21" i="7"/>
  <c r="G18" i="7"/>
  <c r="G20" i="7"/>
  <c r="O18" i="7"/>
  <c r="O20" i="7"/>
  <c r="I19" i="7"/>
  <c r="Q19" i="7"/>
  <c r="G21" i="7"/>
  <c r="K20" i="7"/>
  <c r="K18" i="7"/>
  <c r="S18" i="7"/>
  <c r="S20" i="7"/>
  <c r="M19" i="7"/>
  <c r="E22" i="7"/>
  <c r="S21" i="7"/>
  <c r="T10" i="4"/>
  <c r="T9" i="4"/>
  <c r="T12" i="4"/>
  <c r="G13" i="7"/>
  <c r="E9" i="7"/>
  <c r="T9" i="7" s="1"/>
  <c r="E11" i="7"/>
  <c r="E12" i="7"/>
  <c r="R39" i="4"/>
  <c r="P39" i="4"/>
  <c r="N39" i="4"/>
  <c r="L39" i="4"/>
  <c r="J39" i="4"/>
  <c r="H39" i="4"/>
  <c r="F39" i="4"/>
  <c r="R38" i="4"/>
  <c r="P38" i="4"/>
  <c r="N38" i="4"/>
  <c r="L38" i="4"/>
  <c r="J38" i="4"/>
  <c r="H38" i="4"/>
  <c r="F38" i="4"/>
  <c r="R37" i="4"/>
  <c r="P37" i="4"/>
  <c r="N37" i="4"/>
  <c r="L37" i="4"/>
  <c r="J37" i="4"/>
  <c r="H37" i="4"/>
  <c r="F37" i="4"/>
  <c r="R36" i="4"/>
  <c r="P36" i="4"/>
  <c r="N36" i="4"/>
  <c r="L36" i="4"/>
  <c r="J36" i="4"/>
  <c r="H36" i="4"/>
  <c r="F36" i="4"/>
  <c r="R30" i="4"/>
  <c r="P30" i="4"/>
  <c r="N30" i="4"/>
  <c r="L30" i="4"/>
  <c r="J30" i="4"/>
  <c r="H30" i="4"/>
  <c r="F30" i="4"/>
  <c r="R29" i="4"/>
  <c r="P29" i="4"/>
  <c r="N29" i="4"/>
  <c r="L29" i="4"/>
  <c r="J29" i="4"/>
  <c r="H29" i="4"/>
  <c r="F29" i="4"/>
  <c r="R28" i="4"/>
  <c r="P28" i="4"/>
  <c r="N28" i="4"/>
  <c r="L28" i="4"/>
  <c r="J28" i="4"/>
  <c r="H28" i="4"/>
  <c r="F28" i="4"/>
  <c r="R27" i="4"/>
  <c r="P27" i="4"/>
  <c r="N27" i="4"/>
  <c r="L27" i="4"/>
  <c r="J27" i="4"/>
  <c r="H27" i="4"/>
  <c r="F27" i="4"/>
  <c r="D39" i="4"/>
  <c r="D38" i="4"/>
  <c r="D37" i="4"/>
  <c r="D36" i="4"/>
  <c r="D30" i="4"/>
  <c r="D29" i="4"/>
  <c r="D28" i="4"/>
  <c r="D27" i="4"/>
  <c r="R21" i="4"/>
  <c r="P21" i="4"/>
  <c r="N21" i="4"/>
  <c r="L21" i="4"/>
  <c r="J21" i="4"/>
  <c r="H21" i="4"/>
  <c r="F21" i="4"/>
  <c r="R20" i="4"/>
  <c r="P20" i="4"/>
  <c r="N20" i="4"/>
  <c r="L20" i="4"/>
  <c r="J20" i="4"/>
  <c r="H20" i="4"/>
  <c r="F20" i="4"/>
  <c r="R19" i="4"/>
  <c r="P19" i="4"/>
  <c r="N19" i="4"/>
  <c r="L19" i="4"/>
  <c r="J19" i="4"/>
  <c r="H19" i="4"/>
  <c r="F19" i="4"/>
  <c r="R18" i="4"/>
  <c r="P18" i="4"/>
  <c r="N18" i="4"/>
  <c r="L18" i="4"/>
  <c r="J18" i="4"/>
  <c r="H18" i="4"/>
  <c r="F18" i="4"/>
  <c r="D21" i="4"/>
  <c r="D20" i="4"/>
  <c r="D19" i="4"/>
  <c r="D18" i="4"/>
  <c r="B10" i="4"/>
  <c r="B19" i="4" s="1"/>
  <c r="B11" i="4"/>
  <c r="B12" i="4"/>
  <c r="B2" i="4"/>
  <c r="B3" i="4"/>
  <c r="B4" i="4"/>
  <c r="B5" i="4"/>
  <c r="S43" i="5"/>
  <c r="R43" i="5"/>
  <c r="Q43" i="5"/>
  <c r="P43" i="5"/>
  <c r="O43" i="5"/>
  <c r="N43" i="5"/>
  <c r="M43" i="5"/>
  <c r="L43" i="5"/>
  <c r="K43" i="5"/>
  <c r="J43" i="5"/>
  <c r="I43" i="5"/>
  <c r="H43" i="5"/>
  <c r="G43" i="5"/>
  <c r="F43" i="5"/>
  <c r="E43" i="5"/>
  <c r="D43" i="5"/>
  <c r="S33" i="5"/>
  <c r="R33" i="5"/>
  <c r="Q33" i="5"/>
  <c r="P33" i="5"/>
  <c r="O33" i="5"/>
  <c r="N33" i="5"/>
  <c r="M33" i="5"/>
  <c r="L33" i="5"/>
  <c r="K33" i="5"/>
  <c r="J33" i="5"/>
  <c r="I33" i="5"/>
  <c r="H33" i="5"/>
  <c r="G33" i="5"/>
  <c r="F33" i="5"/>
  <c r="E33" i="5"/>
  <c r="D33" i="5"/>
  <c r="S23" i="5"/>
  <c r="R23" i="5"/>
  <c r="Q23" i="5"/>
  <c r="P23" i="5"/>
  <c r="O23" i="5"/>
  <c r="N23" i="5"/>
  <c r="M23" i="5"/>
  <c r="L23" i="5"/>
  <c r="K23" i="5"/>
  <c r="J23" i="5"/>
  <c r="I23" i="5"/>
  <c r="H23" i="5"/>
  <c r="G23" i="5"/>
  <c r="F23" i="5"/>
  <c r="E23" i="5"/>
  <c r="D23" i="5"/>
  <c r="B22" i="5"/>
  <c r="B32" i="5" s="1"/>
  <c r="B42" i="5" s="1"/>
  <c r="B21" i="5"/>
  <c r="B31" i="5" s="1"/>
  <c r="B41" i="5" s="1"/>
  <c r="B20" i="5"/>
  <c r="B30" i="5" s="1"/>
  <c r="B40" i="5" s="1"/>
  <c r="B19" i="5"/>
  <c r="B29" i="5" s="1"/>
  <c r="B39" i="5" s="1"/>
  <c r="S13" i="5"/>
  <c r="R13" i="5"/>
  <c r="Q13" i="5"/>
  <c r="P13" i="5"/>
  <c r="O13" i="5"/>
  <c r="N13" i="5"/>
  <c r="M13" i="5"/>
  <c r="L13" i="5"/>
  <c r="K13" i="5"/>
  <c r="J13" i="5"/>
  <c r="I13" i="5"/>
  <c r="H13" i="5"/>
  <c r="G13" i="5"/>
  <c r="F13" i="5"/>
  <c r="E13" i="5"/>
  <c r="D13" i="5"/>
  <c r="C20" i="13" l="1"/>
  <c r="H21" i="13"/>
  <c r="H22" i="13"/>
  <c r="H20" i="13"/>
  <c r="H23" i="13"/>
  <c r="F44" i="5"/>
  <c r="F45" i="5" s="1"/>
  <c r="G41" i="7" s="1"/>
  <c r="N44" i="5"/>
  <c r="N45" i="5" s="1"/>
  <c r="O41" i="7" s="1"/>
  <c r="U10" i="4"/>
  <c r="U11" i="4"/>
  <c r="U12" i="4"/>
  <c r="U9" i="4"/>
  <c r="H44" i="5"/>
  <c r="H45" i="5" s="1"/>
  <c r="I41" i="4" s="1"/>
  <c r="L44" i="5"/>
  <c r="L45" i="5" s="1"/>
  <c r="M41" i="7" s="1"/>
  <c r="B20" i="4"/>
  <c r="B29" i="4" s="1"/>
  <c r="B38" i="4" s="1"/>
  <c r="B18" i="4"/>
  <c r="B27" i="4" s="1"/>
  <c r="B36" i="4" s="1"/>
  <c r="B21" i="4"/>
  <c r="B30" i="4" s="1"/>
  <c r="B39" i="4" s="1"/>
  <c r="M31" i="7"/>
  <c r="S31" i="7"/>
  <c r="G31" i="7"/>
  <c r="I22" i="7"/>
  <c r="Q22" i="7"/>
  <c r="D24" i="5"/>
  <c r="D25" i="5" s="1"/>
  <c r="E23" i="4" s="1"/>
  <c r="H24" i="5"/>
  <c r="H25" i="5" s="1"/>
  <c r="I23" i="4" s="1"/>
  <c r="L24" i="5"/>
  <c r="L25" i="5" s="1"/>
  <c r="M23" i="4" s="1"/>
  <c r="P24" i="5"/>
  <c r="P25" i="5" s="1"/>
  <c r="Q23" i="4" s="1"/>
  <c r="T21" i="7"/>
  <c r="T19" i="7"/>
  <c r="T29" i="7"/>
  <c r="I31" i="7"/>
  <c r="T30" i="7"/>
  <c r="T27" i="7"/>
  <c r="E31" i="7"/>
  <c r="O31" i="7"/>
  <c r="F34" i="5"/>
  <c r="F35" i="5" s="1"/>
  <c r="G32" i="4" s="1"/>
  <c r="N34" i="5"/>
  <c r="N35" i="5" s="1"/>
  <c r="O32" i="4" s="1"/>
  <c r="Q31" i="7"/>
  <c r="K31" i="7"/>
  <c r="T28" i="7"/>
  <c r="M22" i="7"/>
  <c r="S22" i="7"/>
  <c r="T20" i="7"/>
  <c r="O22" i="7"/>
  <c r="K22" i="7"/>
  <c r="G22" i="7"/>
  <c r="T18" i="7"/>
  <c r="F14" i="5"/>
  <c r="F15" i="5" s="1"/>
  <c r="G14" i="4" s="1"/>
  <c r="J14" i="5"/>
  <c r="J15" i="5" s="1"/>
  <c r="K14" i="4" s="1"/>
  <c r="R14" i="5"/>
  <c r="R15" i="5" s="1"/>
  <c r="S14" i="4" s="1"/>
  <c r="L14" i="5"/>
  <c r="L15" i="5" s="1"/>
  <c r="M14" i="4" s="1"/>
  <c r="P14" i="5"/>
  <c r="P15" i="5" s="1"/>
  <c r="Q14" i="4" s="1"/>
  <c r="E13" i="7"/>
  <c r="T13" i="7" s="1"/>
  <c r="U13" i="7" s="1"/>
  <c r="G41" i="4"/>
  <c r="U9" i="7"/>
  <c r="O41" i="4"/>
  <c r="T11" i="7"/>
  <c r="P44" i="5"/>
  <c r="P45" i="5" s="1"/>
  <c r="Q41" i="7" s="1"/>
  <c r="D44" i="5"/>
  <c r="D45" i="5" s="1"/>
  <c r="E41" i="7" s="1"/>
  <c r="H34" i="5"/>
  <c r="H35" i="5" s="1"/>
  <c r="L34" i="5"/>
  <c r="L35" i="5" s="1"/>
  <c r="P34" i="5"/>
  <c r="P35" i="5" s="1"/>
  <c r="D34" i="5"/>
  <c r="D35" i="5" s="1"/>
  <c r="N14" i="5"/>
  <c r="N15" i="5" s="1"/>
  <c r="O14" i="4" s="1"/>
  <c r="H14" i="5"/>
  <c r="H15" i="5" s="1"/>
  <c r="I14" i="4" s="1"/>
  <c r="D14" i="5"/>
  <c r="D15" i="5" s="1"/>
  <c r="J44" i="5"/>
  <c r="J45" i="5" s="1"/>
  <c r="K41" i="7" s="1"/>
  <c r="R44" i="5"/>
  <c r="R45" i="5" s="1"/>
  <c r="S41" i="7" s="1"/>
  <c r="J34" i="5"/>
  <c r="J35" i="5" s="1"/>
  <c r="R34" i="5"/>
  <c r="R35" i="5" s="1"/>
  <c r="J24" i="5"/>
  <c r="J25" i="5" s="1"/>
  <c r="R24" i="5"/>
  <c r="R25" i="5" s="1"/>
  <c r="F24" i="5"/>
  <c r="F25" i="5" s="1"/>
  <c r="N24" i="5"/>
  <c r="N25" i="5" s="1"/>
  <c r="N31" i="4"/>
  <c r="O29" i="4" s="1"/>
  <c r="F31" i="4"/>
  <c r="G28" i="4" s="1"/>
  <c r="J22" i="4"/>
  <c r="K20" i="4" s="1"/>
  <c r="R22" i="4"/>
  <c r="S18" i="4" s="1"/>
  <c r="R31" i="4"/>
  <c r="S29" i="4" s="1"/>
  <c r="D31" i="4"/>
  <c r="E30" i="4" s="1"/>
  <c r="N40" i="4"/>
  <c r="O36" i="4" s="1"/>
  <c r="H40" i="4"/>
  <c r="I36" i="4" s="1"/>
  <c r="R40" i="4"/>
  <c r="S37" i="4" s="1"/>
  <c r="P40" i="4"/>
  <c r="Q38" i="4" s="1"/>
  <c r="F40" i="4"/>
  <c r="G37" i="4" s="1"/>
  <c r="J40" i="4"/>
  <c r="K37" i="4" s="1"/>
  <c r="L31" i="4"/>
  <c r="J31" i="4"/>
  <c r="K30" i="4" s="1"/>
  <c r="D40" i="4"/>
  <c r="E38" i="4" s="1"/>
  <c r="L40" i="4"/>
  <c r="H31" i="4"/>
  <c r="I29" i="4" s="1"/>
  <c r="P31" i="4"/>
  <c r="Q29" i="4" s="1"/>
  <c r="F22" i="4"/>
  <c r="G19" i="4" s="1"/>
  <c r="N22" i="4"/>
  <c r="O19" i="4" s="1"/>
  <c r="H22" i="4"/>
  <c r="I20" i="4" s="1"/>
  <c r="P22" i="4"/>
  <c r="Q20" i="4" s="1"/>
  <c r="D22" i="4"/>
  <c r="E20" i="4" s="1"/>
  <c r="L22" i="4"/>
  <c r="M18" i="4" s="1"/>
  <c r="B28" i="4"/>
  <c r="B37" i="4" s="1"/>
  <c r="E22" i="13" l="1"/>
  <c r="E20" i="13"/>
  <c r="D21" i="13"/>
  <c r="E21" i="13"/>
  <c r="E23" i="13"/>
  <c r="D23" i="13"/>
  <c r="C22" i="13"/>
  <c r="D20" i="13"/>
  <c r="D22" i="13"/>
  <c r="E23" i="7"/>
  <c r="U11" i="7"/>
  <c r="U20" i="7" s="1"/>
  <c r="U29" i="7" s="1"/>
  <c r="U38" i="7" s="1"/>
  <c r="I41" i="7"/>
  <c r="U40" i="5"/>
  <c r="T40" i="5"/>
  <c r="U30" i="5"/>
  <c r="T30" i="5"/>
  <c r="T10" i="5"/>
  <c r="U10" i="5"/>
  <c r="T20" i="5"/>
  <c r="U20" i="5"/>
  <c r="Q23" i="7"/>
  <c r="M41" i="4"/>
  <c r="G32" i="7"/>
  <c r="O32" i="7"/>
  <c r="S14" i="7"/>
  <c r="M23" i="7"/>
  <c r="I23" i="7"/>
  <c r="Q14" i="7"/>
  <c r="T22" i="7"/>
  <c r="U22" i="7" s="1"/>
  <c r="T31" i="7"/>
  <c r="U18" i="7"/>
  <c r="U27" i="7" s="1"/>
  <c r="U36" i="7" s="1"/>
  <c r="E14" i="7"/>
  <c r="E14" i="4"/>
  <c r="T14" i="4" s="1"/>
  <c r="U14" i="4" s="1"/>
  <c r="K14" i="7"/>
  <c r="M14" i="7"/>
  <c r="G14" i="7"/>
  <c r="T10" i="7"/>
  <c r="T12" i="7"/>
  <c r="O14" i="7"/>
  <c r="G23" i="4"/>
  <c r="G23" i="7"/>
  <c r="K32" i="4"/>
  <c r="K32" i="7"/>
  <c r="I14" i="7"/>
  <c r="M32" i="4"/>
  <c r="M32" i="7"/>
  <c r="S23" i="4"/>
  <c r="S23" i="7"/>
  <c r="I32" i="4"/>
  <c r="I32" i="7"/>
  <c r="K23" i="4"/>
  <c r="K23" i="7"/>
  <c r="K41" i="4"/>
  <c r="E32" i="4"/>
  <c r="E32" i="7"/>
  <c r="E41" i="4"/>
  <c r="S41" i="4"/>
  <c r="O23" i="4"/>
  <c r="O23" i="7"/>
  <c r="S32" i="4"/>
  <c r="S32" i="7"/>
  <c r="Q32" i="4"/>
  <c r="Q32" i="7"/>
  <c r="Q41" i="4"/>
  <c r="T45" i="5"/>
  <c r="T35" i="5"/>
  <c r="T15" i="5"/>
  <c r="T25" i="5"/>
  <c r="G27" i="4"/>
  <c r="O28" i="4"/>
  <c r="K18" i="4"/>
  <c r="O27" i="4"/>
  <c r="K21" i="4"/>
  <c r="G29" i="4"/>
  <c r="K39" i="4"/>
  <c r="S20" i="4"/>
  <c r="K19" i="4"/>
  <c r="G30" i="4"/>
  <c r="O30" i="4"/>
  <c r="S30" i="4"/>
  <c r="O39" i="4"/>
  <c r="E18" i="4"/>
  <c r="O38" i="4"/>
  <c r="E29" i="4"/>
  <c r="Q18" i="4"/>
  <c r="O37" i="4"/>
  <c r="S21" i="4"/>
  <c r="E27" i="4"/>
  <c r="S27" i="4"/>
  <c r="E28" i="4"/>
  <c r="S19" i="4"/>
  <c r="S28" i="4"/>
  <c r="E36" i="4"/>
  <c r="E19" i="4"/>
  <c r="E21" i="4"/>
  <c r="E39" i="4"/>
  <c r="E37" i="4"/>
  <c r="Q36" i="4"/>
  <c r="M37" i="4"/>
  <c r="M39" i="4"/>
  <c r="G38" i="4"/>
  <c r="G36" i="4"/>
  <c r="S39" i="4"/>
  <c r="S38" i="4"/>
  <c r="S36" i="4"/>
  <c r="M36" i="4"/>
  <c r="Q39" i="4"/>
  <c r="Q37" i="4"/>
  <c r="K38" i="4"/>
  <c r="K36" i="4"/>
  <c r="I39" i="4"/>
  <c r="I37" i="4"/>
  <c r="I38" i="4"/>
  <c r="G39" i="4"/>
  <c r="M38" i="4"/>
  <c r="K28" i="4"/>
  <c r="M30" i="4"/>
  <c r="M28" i="4"/>
  <c r="Q30" i="4"/>
  <c r="Q28" i="4"/>
  <c r="I30" i="4"/>
  <c r="I28" i="4"/>
  <c r="M27" i="4"/>
  <c r="K29" i="4"/>
  <c r="K27" i="4"/>
  <c r="Q27" i="4"/>
  <c r="M29" i="4"/>
  <c r="I27" i="4"/>
  <c r="I21" i="4"/>
  <c r="I19" i="4"/>
  <c r="O20" i="4"/>
  <c r="O21" i="4"/>
  <c r="I18" i="4"/>
  <c r="O18" i="4"/>
  <c r="G20" i="4"/>
  <c r="G21" i="4"/>
  <c r="M21" i="4"/>
  <c r="G18" i="4"/>
  <c r="Q21" i="4"/>
  <c r="M19" i="4"/>
  <c r="M20" i="4"/>
  <c r="Q19" i="4"/>
  <c r="G22" i="13" l="1"/>
  <c r="J13" i="13"/>
  <c r="C23" i="13"/>
  <c r="C21" i="13"/>
  <c r="G20" i="13"/>
  <c r="J11" i="13"/>
  <c r="I7" i="13"/>
  <c r="H7" i="13"/>
  <c r="G6" i="13"/>
  <c r="J7" i="13"/>
  <c r="G5" i="13"/>
  <c r="U10" i="7"/>
  <c r="U19" i="7" s="1"/>
  <c r="U28" i="7" s="1"/>
  <c r="U37" i="7" s="1"/>
  <c r="U12" i="7"/>
  <c r="U21" i="7" s="1"/>
  <c r="U30" i="7" s="1"/>
  <c r="U39" i="7" s="1"/>
  <c r="J6" i="13"/>
  <c r="J5" i="13"/>
  <c r="I5" i="13"/>
  <c r="I6" i="13"/>
  <c r="H6" i="13"/>
  <c r="H5" i="13"/>
  <c r="U15" i="5"/>
  <c r="U25" i="5" s="1"/>
  <c r="U35" i="5" s="1"/>
  <c r="U45" i="5" s="1"/>
  <c r="G7" i="13"/>
  <c r="T32" i="4"/>
  <c r="U31" i="7"/>
  <c r="U40" i="7" s="1"/>
  <c r="T23" i="4"/>
  <c r="U23" i="4" s="1"/>
  <c r="T41" i="4"/>
  <c r="T14" i="7"/>
  <c r="U14" i="7" s="1"/>
  <c r="T23" i="7"/>
  <c r="T41" i="7"/>
  <c r="T32" i="7"/>
  <c r="T29" i="4"/>
  <c r="T28" i="4"/>
  <c r="T18" i="4"/>
  <c r="T20" i="4"/>
  <c r="T36" i="4"/>
  <c r="T30" i="4"/>
  <c r="T19" i="4"/>
  <c r="T27" i="4"/>
  <c r="T37" i="4"/>
  <c r="T38" i="4"/>
  <c r="T39" i="4"/>
  <c r="T21" i="4"/>
  <c r="I23" i="13" l="1"/>
  <c r="K23" i="13"/>
  <c r="I21" i="13"/>
  <c r="I20" i="13"/>
  <c r="G21" i="13"/>
  <c r="J12" i="13"/>
  <c r="K20" i="13"/>
  <c r="K22" i="13"/>
  <c r="J23" i="13"/>
  <c r="J21" i="13"/>
  <c r="K21" i="13"/>
  <c r="J22" i="13"/>
  <c r="J20" i="13"/>
  <c r="I22" i="13"/>
  <c r="K7" i="13"/>
  <c r="G23" i="13"/>
  <c r="J14" i="13"/>
  <c r="C3" i="13"/>
  <c r="K5" i="13"/>
  <c r="K6" i="13"/>
  <c r="U46" i="5"/>
  <c r="U32" i="4"/>
  <c r="U41" i="4" s="1"/>
  <c r="U42" i="4" s="1"/>
  <c r="U23" i="7"/>
  <c r="U32" i="7" s="1"/>
  <c r="U41" i="7" s="1"/>
  <c r="U42" i="7" s="1"/>
  <c r="U21" i="4"/>
  <c r="U30" i="4" s="1"/>
  <c r="U39" i="4" s="1"/>
  <c r="U20" i="4"/>
  <c r="U29" i="4" s="1"/>
  <c r="U38" i="4" s="1"/>
  <c r="U18" i="4"/>
  <c r="U27" i="4" s="1"/>
  <c r="U36" i="4" s="1"/>
  <c r="U19" i="4"/>
  <c r="U28" i="4" s="1"/>
  <c r="U37" i="4" s="1"/>
  <c r="L22" i="13" l="1"/>
  <c r="K13" i="13"/>
  <c r="L23" i="13"/>
  <c r="K14" i="13"/>
  <c r="L21" i="13"/>
  <c r="K12" i="13"/>
  <c r="L20" i="13"/>
  <c r="K11" i="13"/>
  <c r="C4" i="13"/>
</calcChain>
</file>

<file path=xl/sharedStrings.xml><?xml version="1.0" encoding="utf-8"?>
<sst xmlns="http://schemas.openxmlformats.org/spreadsheetml/2006/main" count="540" uniqueCount="131">
  <si>
    <t>Plus</t>
  </si>
  <si>
    <t>Minus</t>
  </si>
  <si>
    <t>Net</t>
  </si>
  <si>
    <t>Total</t>
  </si>
  <si>
    <t>VPs:</t>
  </si>
  <si>
    <t>VPs</t>
  </si>
  <si>
    <t>IMPs</t>
  </si>
  <si>
    <t>Score</t>
  </si>
  <si>
    <t>Pair</t>
  </si>
  <si>
    <t>Board 1</t>
  </si>
  <si>
    <t>Board 2</t>
  </si>
  <si>
    <t>Board 3</t>
  </si>
  <si>
    <t>Board 4</t>
  </si>
  <si>
    <t>Board 5</t>
  </si>
  <si>
    <t>Board 6</t>
  </si>
  <si>
    <t>Board 7</t>
  </si>
  <si>
    <t>Board 8</t>
  </si>
  <si>
    <t>Board 9</t>
  </si>
  <si>
    <t>Board 17</t>
  </si>
  <si>
    <t>Board 25</t>
  </si>
  <si>
    <t>Board 10</t>
  </si>
  <si>
    <t>Board 11</t>
  </si>
  <si>
    <t>Board 12</t>
  </si>
  <si>
    <t>Board 13</t>
  </si>
  <si>
    <t>Board 14</t>
  </si>
  <si>
    <t>Board 15</t>
  </si>
  <si>
    <t>Board 16</t>
  </si>
  <si>
    <t>Board 18</t>
  </si>
  <si>
    <t>Board 19</t>
  </si>
  <si>
    <t>Board 20</t>
  </si>
  <si>
    <t>Board 21</t>
  </si>
  <si>
    <t>Board 22</t>
  </si>
  <si>
    <t>Board 23</t>
  </si>
  <si>
    <t>Board 24</t>
  </si>
  <si>
    <t>Board 26</t>
  </si>
  <si>
    <t>Board 27</t>
  </si>
  <si>
    <t>Board 28</t>
  </si>
  <si>
    <t>Board 29</t>
  </si>
  <si>
    <t>Board 30</t>
  </si>
  <si>
    <t>Board 31</t>
  </si>
  <si>
    <t>Board 32</t>
  </si>
  <si>
    <t>Q1 Total</t>
  </si>
  <si>
    <t>Q2 Total</t>
  </si>
  <si>
    <t>Q3 Total</t>
  </si>
  <si>
    <t>Q4 Total</t>
  </si>
  <si>
    <t>Par Score</t>
  </si>
  <si>
    <t>Actual IMPs</t>
  </si>
  <si>
    <t>Date</t>
  </si>
  <si>
    <t>Butler Scores</t>
  </si>
  <si>
    <t>Overall</t>
  </si>
  <si>
    <t>Total X-IMP</t>
  </si>
  <si>
    <t>Note: All scores are aligned to Pair 1's orientation</t>
  </si>
  <si>
    <t>Cross-IMPs Scores</t>
  </si>
  <si>
    <t>Pr</t>
  </si>
  <si>
    <t>Bd</t>
  </si>
  <si>
    <t>+</t>
  </si>
  <si>
    <t>-</t>
  </si>
  <si>
    <t>Pr 1 :</t>
  </si>
  <si>
    <t>Pr 2 :</t>
  </si>
  <si>
    <t>Pr 3 :</t>
  </si>
  <si>
    <t>Pr 4 :</t>
  </si>
  <si>
    <t>(Pairs 1 &amp; 3 must have the same direction,</t>
  </si>
  <si>
    <t>while 2 &amp; 4 sit the other way)</t>
  </si>
  <si>
    <t>Par</t>
  </si>
  <si>
    <t>Inter-city Match</t>
  </si>
  <si>
    <t>(Butler Scoring)</t>
  </si>
  <si>
    <t>vs</t>
  </si>
  <si>
    <t>Held on</t>
  </si>
  <si>
    <t>at</t>
  </si>
  <si>
    <t>Final Score</t>
  </si>
  <si>
    <t>(VPs)</t>
  </si>
  <si>
    <t>=</t>
  </si>
  <si>
    <t>EW</t>
  </si>
  <si>
    <t>Dir</t>
  </si>
  <si>
    <t>Pair 1</t>
  </si>
  <si>
    <t>Pair 3</t>
  </si>
  <si>
    <t>Pair 2</t>
  </si>
  <si>
    <t>Pair 4</t>
  </si>
  <si>
    <t>and</t>
  </si>
  <si>
    <t>Home Team</t>
  </si>
  <si>
    <t>Away Team</t>
  </si>
  <si>
    <t>Main Score-Sheet</t>
  </si>
  <si>
    <t>When filling in the orange boxes, select Pair 1's starting direction.</t>
  </si>
  <si>
    <t>Final IMPs:</t>
  </si>
  <si>
    <t>Final VPs:</t>
  </si>
  <si>
    <t>Teams:</t>
  </si>
  <si>
    <t>Leeds Butlers</t>
  </si>
  <si>
    <t>Cross-IMPs</t>
  </si>
  <si>
    <t>YL  Butlers</t>
  </si>
  <si>
    <t>Overall Summary</t>
  </si>
  <si>
    <t>Yorkshire League Format</t>
  </si>
  <si>
    <t>Date:</t>
  </si>
  <si>
    <t>Q1</t>
  </si>
  <si>
    <t>Quarter 1</t>
  </si>
  <si>
    <t>Quarter 2</t>
  </si>
  <si>
    <t>Quarter 4</t>
  </si>
  <si>
    <t>Quarter 3</t>
  </si>
  <si>
    <t>Q1 IMPs Minus</t>
  </si>
  <si>
    <t>Q1 IMPs Plus</t>
  </si>
  <si>
    <t>Q2 IMPs Plus</t>
  </si>
  <si>
    <t>Q2 IMPs Minus</t>
  </si>
  <si>
    <t>Q3 IMPs Plus</t>
  </si>
  <si>
    <t>Q3 IMPs Minus</t>
  </si>
  <si>
    <t>Q4 IMPs Plus</t>
  </si>
  <si>
    <t>Q4 IMPs Minus</t>
  </si>
  <si>
    <t>IMPs Score</t>
  </si>
  <si>
    <t>Q2</t>
  </si>
  <si>
    <t>Q3</t>
  </si>
  <si>
    <t>Q4</t>
  </si>
  <si>
    <t>Notes</t>
  </si>
  <si>
    <t>Leeds Butlers use the traditional method
  =&gt;  excludes the top and bottom scores</t>
  </si>
  <si>
    <t>YL (Yorkshire League) Butlers method
  =&gt;  halves the top and bottom scores</t>
  </si>
  <si>
    <t>Butlers and Cross-IMPs Summary</t>
  </si>
  <si>
    <t>YL Butlers</t>
  </si>
  <si>
    <t>Butlers and Cross-IMPs Match Breakdown</t>
  </si>
  <si>
    <t>Only complete the (yellow) Scores page.
Pairs 1 and 3 must sit in the same direction.</t>
  </si>
  <si>
    <t>Div 1-4 Butler Score-Sheet</t>
  </si>
  <si>
    <t>Instructions</t>
  </si>
  <si>
    <t>The rest of the pages calculate:</t>
  </si>
  <si>
    <t>•   Overall Summary of all scores, round-by-round</t>
  </si>
  <si>
    <t>•   The Cross-IMPs scores</t>
  </si>
  <si>
    <t>•   The county-style Butler scores in the YL method =&gt; halves the top and bottom scores</t>
  </si>
  <si>
    <t>Fill in the orange boxes for players, teams, date and Pair 1's starting direction (from the drop-down list)</t>
  </si>
  <si>
    <t>Pairs 1 and 3 must sit in the same direction</t>
  </si>
  <si>
    <t>Please note that the pairs are ordered 1 and 3, then 2 and 4 - to group the seating directions together</t>
  </si>
  <si>
    <t>If the Home Team starts with "Leeds" then it deduces that the pairs change direction each round</t>
  </si>
  <si>
    <t>•   Leeds-style Butler scores, using the traditional method =&gt; excludes the top and bottom scores</t>
  </si>
  <si>
    <t>After entering the results at the end of each round, it's nice to read out each board's IMPs - to give the team a sense of how things are going</t>
  </si>
  <si>
    <t>Only fill in the "Scores" page (third sheet, yellow tab) - the results should automatically feed through into all the other pages</t>
  </si>
  <si>
    <t>Note - the "YL Format" page is ready for the Yorkshire League cross-division scorers (divisions 1-4) to simply copy'n'paste</t>
  </si>
  <si>
    <t xml:space="preserve"> - please mention this to them - makes their jobs a little easier!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</si>
</sst>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dd\-mmm\-yyyy"/>
  </numFmts>
  <fonts count="19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1"/>
      <color rgb="FF000000"/>
      <name val="Calibri"/>
      <family val="2"/>
    </font>
    <font>
      <sz val="10"/>
      <color indexed="57"/>
      <name val="Arial"/>
      <family val="2"/>
    </font>
    <font>
      <sz val="10"/>
      <name val="Arial"/>
      <family val="2"/>
    </font>
    <font>
      <sz val="14"/>
      <name val="Arial"/>
      <family val="2"/>
    </font>
    <font>
      <sz val="14"/>
      <color indexed="57"/>
      <name val="Arial"/>
      <family val="2"/>
    </font>
    <font>
      <sz val="10"/>
      <name val="Arial"/>
      <family val="2"/>
    </font>
    <font>
      <b/>
      <sz val="18"/>
      <color rgb="FF000000"/>
      <name val="Calibri"/>
      <family val="2"/>
    </font>
    <font>
      <sz val="11"/>
      <name val="Calibri"/>
      <family val="2"/>
      <scheme val="minor"/>
    </font>
    <font>
      <b/>
      <sz val="14"/>
      <name val="Arial"/>
      <family val="2"/>
    </font>
    <font>
      <b/>
      <sz val="11"/>
      <color theme="7" tint="-0.499984740745262"/>
      <name val="Calibri"/>
      <family val="2"/>
    </font>
    <font>
      <b/>
      <sz val="11"/>
      <color theme="4" tint="-0.499984740745262"/>
      <name val="Calibri"/>
      <family val="2"/>
    </font>
    <font>
      <b/>
      <sz val="11"/>
      <color rgb="FF58267E"/>
      <name val="Calibri"/>
      <family val="2"/>
    </font>
    <font>
      <b/>
      <sz val="10"/>
      <color rgb="FF000000"/>
      <name val="Calibri"/>
      <family val="2"/>
    </font>
    <font>
      <b/>
      <sz val="11"/>
      <name val="Calibri"/>
      <family val="2"/>
      <scheme val="minor"/>
    </font>
    <font>
      <sz val="10"/>
      <color rgb="FF000000"/>
      <name val="Calibri"/>
      <family val="2"/>
    </font>
  </fonts>
  <fills count="18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E7D6C5"/>
        <bgColor indexed="64"/>
      </patternFill>
    </fill>
    <fill>
      <patternFill patternType="solid">
        <fgColor rgb="FFF5EEE7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6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Dash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Dash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Dash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Dashed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Dash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Dashed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Dash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Dashed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6" fillId="0" borderId="0"/>
    <xf numFmtId="0" fontId="9" fillId="0" borderId="0"/>
    <xf numFmtId="0" fontId="1" fillId="0" borderId="0"/>
  </cellStyleXfs>
  <cellXfs count="370">
    <xf numFmtId="0" fontId="0" fillId="0" borderId="0" xfId="0"/>
    <xf numFmtId="0" fontId="2" fillId="0" borderId="0" xfId="1"/>
    <xf numFmtId="0" fontId="3" fillId="0" borderId="0" xfId="1" applyFont="1" applyAlignment="1">
      <alignment horizontal="right"/>
    </xf>
    <xf numFmtId="0" fontId="6" fillId="0" borderId="0" xfId="2"/>
    <xf numFmtId="0" fontId="6" fillId="0" borderId="0" xfId="2" applyAlignment="1">
      <alignment horizontal="right"/>
    </xf>
    <xf numFmtId="1" fontId="6" fillId="0" borderId="0" xfId="2" applyNumberFormat="1"/>
    <xf numFmtId="0" fontId="7" fillId="0" borderId="0" xfId="2" applyFont="1"/>
    <xf numFmtId="0" fontId="7" fillId="0" borderId="0" xfId="2" applyFont="1" applyAlignment="1">
      <alignment horizontal="center"/>
    </xf>
    <xf numFmtId="0" fontId="7" fillId="0" borderId="0" xfId="2" applyFont="1" applyAlignment="1">
      <alignment horizontal="right"/>
    </xf>
    <xf numFmtId="0" fontId="7" fillId="0" borderId="0" xfId="2" applyFont="1" applyFill="1" applyAlignment="1">
      <alignment horizontal="center"/>
    </xf>
    <xf numFmtId="0" fontId="7" fillId="0" borderId="33" xfId="2" applyFont="1" applyFill="1" applyBorder="1" applyAlignment="1">
      <alignment horizontal="center"/>
    </xf>
    <xf numFmtId="0" fontId="7" fillId="0" borderId="0" xfId="2" applyFont="1" applyFill="1" applyBorder="1" applyAlignment="1">
      <alignment horizontal="center"/>
    </xf>
    <xf numFmtId="0" fontId="7" fillId="0" borderId="34" xfId="2" applyFont="1" applyBorder="1" applyAlignment="1">
      <alignment horizontal="center"/>
    </xf>
    <xf numFmtId="0" fontId="7" fillId="0" borderId="0" xfId="2" applyFont="1" applyBorder="1" applyAlignment="1">
      <alignment horizontal="center"/>
    </xf>
    <xf numFmtId="0" fontId="7" fillId="0" borderId="0" xfId="2" applyFont="1" applyBorder="1"/>
    <xf numFmtId="0" fontId="8" fillId="0" borderId="0" xfId="2" applyFont="1"/>
    <xf numFmtId="0" fontId="8" fillId="0" borderId="34" xfId="2" applyFont="1" applyBorder="1"/>
    <xf numFmtId="1" fontId="7" fillId="0" borderId="34" xfId="2" applyNumberFormat="1" applyFont="1" applyBorder="1"/>
    <xf numFmtId="0" fontId="7" fillId="0" borderId="33" xfId="2" applyFont="1" applyBorder="1"/>
    <xf numFmtId="1" fontId="7" fillId="0" borderId="0" xfId="2" applyNumberFormat="1" applyFont="1"/>
    <xf numFmtId="0" fontId="7" fillId="0" borderId="22" xfId="2" applyFont="1" applyBorder="1"/>
    <xf numFmtId="0" fontId="8" fillId="0" borderId="0" xfId="2" applyFont="1" applyBorder="1"/>
    <xf numFmtId="0" fontId="8" fillId="0" borderId="0" xfId="2" applyFont="1" applyFill="1" applyBorder="1"/>
    <xf numFmtId="0" fontId="7" fillId="0" borderId="0" xfId="2" applyFont="1" applyFill="1" applyBorder="1"/>
    <xf numFmtId="0" fontId="7" fillId="0" borderId="35" xfId="2" applyFont="1" applyBorder="1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7" fillId="0" borderId="0" xfId="2" applyFont="1" applyFill="1"/>
    <xf numFmtId="0" fontId="7" fillId="0" borderId="0" xfId="2" applyFont="1" applyFill="1" applyAlignment="1">
      <alignment horizontal="right"/>
    </xf>
    <xf numFmtId="0" fontId="0" fillId="7" borderId="0" xfId="0" applyFill="1" applyAlignment="1">
      <alignment vertical="center"/>
    </xf>
    <xf numFmtId="0" fontId="0" fillId="7" borderId="0" xfId="0" applyFill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0" fillId="9" borderId="38" xfId="0" applyFont="1" applyFill="1" applyBorder="1" applyAlignment="1">
      <alignment vertical="center"/>
    </xf>
    <xf numFmtId="0" fontId="0" fillId="3" borderId="40" xfId="0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0" fillId="3" borderId="2" xfId="0" applyFont="1" applyFill="1" applyBorder="1" applyAlignment="1">
      <alignment vertical="center"/>
    </xf>
    <xf numFmtId="0" fontId="0" fillId="3" borderId="1" xfId="0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0" fillId="3" borderId="42" xfId="0" applyFont="1" applyFill="1" applyBorder="1" applyAlignment="1">
      <alignment vertical="center"/>
    </xf>
    <xf numFmtId="0" fontId="0" fillId="3" borderId="44" xfId="0" applyFill="1" applyBorder="1" applyAlignment="1">
      <alignment horizontal="center" vertical="center"/>
    </xf>
    <xf numFmtId="0" fontId="13" fillId="2" borderId="11" xfId="0" applyFont="1" applyFill="1" applyBorder="1" applyAlignment="1">
      <alignment vertical="center"/>
    </xf>
    <xf numFmtId="0" fontId="0" fillId="2" borderId="14" xfId="0" applyFill="1" applyBorder="1" applyAlignment="1">
      <alignment vertical="center"/>
    </xf>
    <xf numFmtId="0" fontId="4" fillId="2" borderId="12" xfId="0" applyFont="1" applyFill="1" applyBorder="1" applyAlignment="1">
      <alignment vertical="center"/>
    </xf>
    <xf numFmtId="0" fontId="4" fillId="2" borderId="31" xfId="0" applyFont="1" applyFill="1" applyBorder="1" applyAlignment="1">
      <alignment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2" xfId="0" applyNumberFormat="1" applyFill="1" applyBorder="1" applyAlignment="1">
      <alignment vertical="center"/>
    </xf>
    <xf numFmtId="0" fontId="0" fillId="3" borderId="31" xfId="0" applyNumberFormat="1" applyFill="1" applyBorder="1" applyAlignment="1">
      <alignment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0" fillId="0" borderId="19" xfId="0" applyBorder="1" applyAlignment="1">
      <alignment vertical="center"/>
    </xf>
    <xf numFmtId="0" fontId="0" fillId="7" borderId="36" xfId="0" applyFill="1" applyBorder="1" applyAlignment="1">
      <alignment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2" xfId="0" applyBorder="1" applyAlignment="1">
      <alignment vertical="center"/>
    </xf>
    <xf numFmtId="0" fontId="0" fillId="7" borderId="31" xfId="0" applyFill="1" applyBorder="1" applyAlignment="1">
      <alignment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0" borderId="13" xfId="0" applyFont="1" applyBorder="1" applyAlignment="1">
      <alignment vertical="center"/>
    </xf>
    <xf numFmtId="0" fontId="4" fillId="7" borderId="30" xfId="0" applyFont="1" applyFill="1" applyBorder="1" applyAlignment="1">
      <alignment vertical="center"/>
    </xf>
    <xf numFmtId="0" fontId="4" fillId="0" borderId="9" xfId="0" applyFont="1" applyBorder="1" applyAlignment="1">
      <alignment horizontal="center" vertical="center"/>
    </xf>
    <xf numFmtId="0" fontId="0" fillId="7" borderId="0" xfId="0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31" xfId="0" applyFill="1" applyBorder="1" applyAlignment="1">
      <alignment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16" fontId="4" fillId="0" borderId="18" xfId="0" quotePrefix="1" applyNumberFormat="1" applyFont="1" applyBorder="1" applyAlignment="1">
      <alignment horizontal="center" vertical="center"/>
    </xf>
    <xf numFmtId="164" fontId="0" fillId="0" borderId="44" xfId="0" applyNumberFormat="1" applyFill="1" applyBorder="1" applyAlignment="1">
      <alignment horizontal="center" vertical="center"/>
    </xf>
    <xf numFmtId="0" fontId="4" fillId="10" borderId="4" xfId="0" applyFont="1" applyFill="1" applyBorder="1" applyAlignment="1">
      <alignment horizontal="center" vertical="center"/>
    </xf>
    <xf numFmtId="0" fontId="0" fillId="10" borderId="40" xfId="0" applyFill="1" applyBorder="1" applyAlignment="1">
      <alignment vertical="center"/>
    </xf>
    <xf numFmtId="0" fontId="0" fillId="10" borderId="40" xfId="0" applyFill="1" applyBorder="1" applyAlignment="1">
      <alignment horizontal="center" vertical="center"/>
    </xf>
    <xf numFmtId="0" fontId="4" fillId="10" borderId="6" xfId="0" applyFont="1" applyFill="1" applyBorder="1" applyAlignment="1">
      <alignment horizontal="center" vertical="center"/>
    </xf>
    <xf numFmtId="0" fontId="0" fillId="10" borderId="1" xfId="0" applyFill="1" applyBorder="1" applyAlignment="1">
      <alignment vertical="center"/>
    </xf>
    <xf numFmtId="0" fontId="0" fillId="10" borderId="1" xfId="0" applyFill="1" applyBorder="1" applyAlignment="1">
      <alignment horizontal="center" vertical="center"/>
    </xf>
    <xf numFmtId="0" fontId="4" fillId="10" borderId="8" xfId="0" applyFont="1" applyFill="1" applyBorder="1" applyAlignment="1">
      <alignment horizontal="center" vertical="center"/>
    </xf>
    <xf numFmtId="0" fontId="0" fillId="10" borderId="44" xfId="0" applyFill="1" applyBorder="1" applyAlignment="1">
      <alignment vertical="center"/>
    </xf>
    <xf numFmtId="0" fontId="0" fillId="10" borderId="44" xfId="0" applyFill="1" applyBorder="1" applyAlignment="1">
      <alignment horizontal="center" vertical="center"/>
    </xf>
    <xf numFmtId="0" fontId="14" fillId="4" borderId="11" xfId="0" applyFont="1" applyFill="1" applyBorder="1" applyAlignment="1">
      <alignment vertical="center"/>
    </xf>
    <xf numFmtId="0" fontId="0" fillId="4" borderId="14" xfId="0" applyFill="1" applyBorder="1" applyAlignment="1">
      <alignment vertical="center"/>
    </xf>
    <xf numFmtId="0" fontId="4" fillId="4" borderId="12" xfId="0" applyFont="1" applyFill="1" applyBorder="1" applyAlignment="1">
      <alignment vertical="center"/>
    </xf>
    <xf numFmtId="0" fontId="4" fillId="4" borderId="31" xfId="0" applyFont="1" applyFill="1" applyBorder="1" applyAlignment="1">
      <alignment vertical="center"/>
    </xf>
    <xf numFmtId="0" fontId="0" fillId="10" borderId="6" xfId="0" applyFill="1" applyBorder="1" applyAlignment="1">
      <alignment horizontal="center" vertical="center"/>
    </xf>
    <xf numFmtId="0" fontId="0" fillId="10" borderId="7" xfId="0" applyFill="1" applyBorder="1" applyAlignment="1">
      <alignment horizontal="center" vertical="center"/>
    </xf>
    <xf numFmtId="0" fontId="0" fillId="10" borderId="2" xfId="0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/>
    </xf>
    <xf numFmtId="0" fontId="0" fillId="10" borderId="12" xfId="0" applyFill="1" applyBorder="1" applyAlignment="1">
      <alignment vertical="center"/>
    </xf>
    <xf numFmtId="0" fontId="0" fillId="0" borderId="31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0" fillId="10" borderId="23" xfId="0" applyFill="1" applyBorder="1" applyAlignment="1">
      <alignment vertical="center"/>
    </xf>
    <xf numFmtId="0" fontId="0" fillId="0" borderId="32" xfId="0" applyFont="1" applyBorder="1" applyAlignment="1">
      <alignment horizontal="center" vertical="center"/>
    </xf>
    <xf numFmtId="0" fontId="0" fillId="0" borderId="29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0" fillId="7" borderId="37" xfId="0" applyFill="1" applyBorder="1" applyAlignment="1">
      <alignment vertical="center"/>
    </xf>
    <xf numFmtId="0" fontId="0" fillId="0" borderId="26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0" fillId="0" borderId="13" xfId="0" applyBorder="1" applyAlignment="1">
      <alignment vertical="center"/>
    </xf>
    <xf numFmtId="0" fontId="0" fillId="7" borderId="30" xfId="0" applyFill="1" applyBorder="1" applyAlignment="1">
      <alignment vertical="center"/>
    </xf>
    <xf numFmtId="0" fontId="0" fillId="0" borderId="30" xfId="0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4" fillId="4" borderId="24" xfId="0" applyFont="1" applyFill="1" applyBorder="1" applyAlignment="1">
      <alignment horizontal="center" vertical="center"/>
    </xf>
    <xf numFmtId="16" fontId="4" fillId="0" borderId="25" xfId="0" quotePrefix="1" applyNumberFormat="1" applyFont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0" fontId="0" fillId="6" borderId="40" xfId="0" applyFill="1" applyBorder="1" applyAlignment="1">
      <alignment vertical="center"/>
    </xf>
    <xf numFmtId="0" fontId="0" fillId="6" borderId="40" xfId="0" applyFill="1" applyBorder="1" applyAlignment="1">
      <alignment horizontal="center" vertical="center"/>
    </xf>
    <xf numFmtId="0" fontId="4" fillId="6" borderId="6" xfId="0" applyFont="1" applyFill="1" applyBorder="1" applyAlignment="1">
      <alignment horizontal="center" vertical="center"/>
    </xf>
    <xf numFmtId="0" fontId="0" fillId="6" borderId="1" xfId="0" applyFill="1" applyBorder="1" applyAlignment="1">
      <alignment vertical="center"/>
    </xf>
    <xf numFmtId="0" fontId="0" fillId="6" borderId="1" xfId="0" applyFill="1" applyBorder="1" applyAlignment="1">
      <alignment horizontal="center" vertical="center"/>
    </xf>
    <xf numFmtId="0" fontId="4" fillId="6" borderId="8" xfId="0" applyFont="1" applyFill="1" applyBorder="1" applyAlignment="1">
      <alignment horizontal="center" vertical="center"/>
    </xf>
    <xf numFmtId="0" fontId="0" fillId="6" borderId="44" xfId="0" applyFill="1" applyBorder="1" applyAlignment="1">
      <alignment vertical="center"/>
    </xf>
    <xf numFmtId="0" fontId="0" fillId="6" borderId="44" xfId="0" applyFill="1" applyBorder="1" applyAlignment="1">
      <alignment horizontal="center" vertical="center"/>
    </xf>
    <xf numFmtId="0" fontId="15" fillId="5" borderId="11" xfId="0" applyFont="1" applyFill="1" applyBorder="1" applyAlignment="1">
      <alignment vertical="center"/>
    </xf>
    <xf numFmtId="0" fontId="0" fillId="5" borderId="14" xfId="0" applyFill="1" applyBorder="1" applyAlignment="1">
      <alignment vertical="center"/>
    </xf>
    <xf numFmtId="0" fontId="4" fillId="5" borderId="12" xfId="0" applyFont="1" applyFill="1" applyBorder="1" applyAlignment="1">
      <alignment vertical="center"/>
    </xf>
    <xf numFmtId="0" fontId="4" fillId="5" borderId="31" xfId="0" applyFont="1" applyFill="1" applyBorder="1" applyAlignment="1">
      <alignment vertical="center"/>
    </xf>
    <xf numFmtId="0" fontId="0" fillId="6" borderId="6" xfId="0" applyFill="1" applyBorder="1" applyAlignment="1">
      <alignment horizontal="center" vertical="center"/>
    </xf>
    <xf numFmtId="0" fontId="0" fillId="6" borderId="7" xfId="0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4" fillId="5" borderId="10" xfId="0" applyFont="1" applyFill="1" applyBorder="1" applyAlignment="1">
      <alignment horizontal="center" vertical="center"/>
    </xf>
    <xf numFmtId="0" fontId="0" fillId="6" borderId="12" xfId="0" applyFill="1" applyBorder="1" applyAlignment="1">
      <alignment vertical="center"/>
    </xf>
    <xf numFmtId="164" fontId="0" fillId="0" borderId="7" xfId="0" applyNumberFormat="1" applyBorder="1" applyAlignment="1">
      <alignment horizontal="center" vertical="center"/>
    </xf>
    <xf numFmtId="164" fontId="4" fillId="0" borderId="6" xfId="0" applyNumberFormat="1" applyFont="1" applyBorder="1" applyAlignment="1">
      <alignment horizontal="center" vertical="center"/>
    </xf>
    <xf numFmtId="164" fontId="4" fillId="0" borderId="7" xfId="0" applyNumberFormat="1" applyFont="1" applyBorder="1" applyAlignment="1">
      <alignment horizontal="center" vertical="center"/>
    </xf>
    <xf numFmtId="0" fontId="0" fillId="6" borderId="23" xfId="0" applyFill="1" applyBorder="1" applyAlignment="1">
      <alignment vertical="center"/>
    </xf>
    <xf numFmtId="164" fontId="4" fillId="0" borderId="28" xfId="0" applyNumberFormat="1" applyFont="1" applyBorder="1" applyAlignment="1">
      <alignment horizontal="center" vertical="center"/>
    </xf>
    <xf numFmtId="164" fontId="4" fillId="0" borderId="29" xfId="0" applyNumberFormat="1" applyFont="1" applyBorder="1" applyAlignment="1">
      <alignment horizontal="center" vertical="center"/>
    </xf>
    <xf numFmtId="164" fontId="0" fillId="0" borderId="21" xfId="0" applyNumberFormat="1" applyBorder="1" applyAlignment="1">
      <alignment horizontal="center" vertical="center"/>
    </xf>
    <xf numFmtId="164" fontId="4" fillId="0" borderId="20" xfId="0" applyNumberFormat="1" applyFont="1" applyBorder="1" applyAlignment="1">
      <alignment horizontal="center" vertical="center"/>
    </xf>
    <xf numFmtId="164" fontId="4" fillId="0" borderId="21" xfId="0" applyNumberFormat="1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4" fillId="0" borderId="24" xfId="0" applyNumberFormat="1" applyFont="1" applyBorder="1" applyAlignment="1">
      <alignment horizontal="center" vertical="center"/>
    </xf>
    <xf numFmtId="0" fontId="4" fillId="0" borderId="25" xfId="0" applyNumberFormat="1" applyFont="1" applyBorder="1" applyAlignment="1">
      <alignment horizontal="center" vertical="center"/>
    </xf>
    <xf numFmtId="0" fontId="4" fillId="5" borderId="24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44" xfId="0" applyFill="1" applyBorder="1" applyAlignment="1">
      <alignment horizontal="center" vertical="center"/>
    </xf>
    <xf numFmtId="0" fontId="0" fillId="10" borderId="56" xfId="0" applyFill="1" applyBorder="1" applyAlignment="1">
      <alignment horizontal="center" vertical="center"/>
    </xf>
    <xf numFmtId="0" fontId="0" fillId="10" borderId="57" xfId="0" applyFill="1" applyBorder="1" applyAlignment="1">
      <alignment horizontal="center" vertical="center"/>
    </xf>
    <xf numFmtId="0" fontId="0" fillId="6" borderId="56" xfId="0" applyFill="1" applyBorder="1" applyAlignment="1">
      <alignment horizontal="center" vertical="center"/>
    </xf>
    <xf numFmtId="0" fontId="0" fillId="6" borderId="57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4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53" xfId="0" applyFill="1" applyBorder="1" applyAlignment="1">
      <alignment horizontal="center" vertical="center"/>
    </xf>
    <xf numFmtId="0" fontId="4" fillId="10" borderId="7" xfId="0" applyFont="1" applyFill="1" applyBorder="1" applyAlignment="1">
      <alignment horizontal="center" vertical="center"/>
    </xf>
    <xf numFmtId="0" fontId="4" fillId="10" borderId="9" xfId="0" applyFont="1" applyFill="1" applyBorder="1" applyAlignment="1">
      <alignment horizontal="center" vertical="center"/>
    </xf>
    <xf numFmtId="164" fontId="0" fillId="0" borderId="3" xfId="0" applyNumberFormat="1" applyFill="1" applyBorder="1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164" fontId="0" fillId="0" borderId="2" xfId="0" applyNumberFormat="1" applyFill="1" applyBorder="1" applyAlignment="1">
      <alignment horizontal="center" vertical="center"/>
    </xf>
    <xf numFmtId="164" fontId="4" fillId="6" borderId="7" xfId="0" applyNumberFormat="1" applyFont="1" applyFill="1" applyBorder="1" applyAlignment="1">
      <alignment horizontal="center" vertical="center"/>
    </xf>
    <xf numFmtId="164" fontId="0" fillId="0" borderId="53" xfId="0" applyNumberFormat="1" applyFill="1" applyBorder="1" applyAlignment="1">
      <alignment horizontal="center" vertical="center"/>
    </xf>
    <xf numFmtId="164" fontId="0" fillId="0" borderId="42" xfId="0" applyNumberFormat="1" applyFill="1" applyBorder="1" applyAlignment="1">
      <alignment horizontal="center" vertical="center"/>
    </xf>
    <xf numFmtId="164" fontId="4" fillId="6" borderId="9" xfId="0" applyNumberFormat="1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12" borderId="10" xfId="0" applyFont="1" applyFill="1" applyBorder="1" applyAlignment="1">
      <alignment horizontal="center" vertical="center"/>
    </xf>
    <xf numFmtId="0" fontId="4" fillId="0" borderId="27" xfId="0" applyFont="1" applyFill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4" fillId="4" borderId="59" xfId="0" applyFont="1" applyFill="1" applyBorder="1" applyAlignment="1">
      <alignment horizontal="center" vertical="center"/>
    </xf>
    <xf numFmtId="0" fontId="4" fillId="5" borderId="59" xfId="0" applyFont="1" applyFill="1" applyBorder="1" applyAlignment="1">
      <alignment horizontal="center" vertical="center"/>
    </xf>
    <xf numFmtId="0" fontId="4" fillId="12" borderId="56" xfId="0" applyFont="1" applyFill="1" applyBorder="1" applyAlignment="1">
      <alignment vertical="center"/>
    </xf>
    <xf numFmtId="0" fontId="4" fillId="12" borderId="6" xfId="0" applyFont="1" applyFill="1" applyBorder="1" applyAlignment="1">
      <alignment vertical="center"/>
    </xf>
    <xf numFmtId="0" fontId="4" fillId="12" borderId="8" xfId="0" applyFont="1" applyFill="1" applyBorder="1" applyAlignment="1">
      <alignment vertical="center"/>
    </xf>
    <xf numFmtId="0" fontId="4" fillId="12" borderId="17" xfId="0" applyFont="1" applyFill="1" applyBorder="1" applyAlignment="1">
      <alignment horizontal="center" vertical="center"/>
    </xf>
    <xf numFmtId="0" fontId="4" fillId="12" borderId="4" xfId="0" applyFont="1" applyFill="1" applyBorder="1" applyAlignment="1">
      <alignment horizontal="center" vertical="center"/>
    </xf>
    <xf numFmtId="0" fontId="4" fillId="12" borderId="6" xfId="0" applyFont="1" applyFill="1" applyBorder="1" applyAlignment="1">
      <alignment horizontal="center" vertical="center"/>
    </xf>
    <xf numFmtId="0" fontId="4" fillId="12" borderId="26" xfId="0" applyFont="1" applyFill="1" applyBorder="1" applyAlignment="1">
      <alignment horizontal="center" vertical="center"/>
    </xf>
    <xf numFmtId="0" fontId="4" fillId="12" borderId="24" xfId="0" applyFont="1" applyFill="1" applyBorder="1" applyAlignment="1">
      <alignment horizontal="center" vertical="center"/>
    </xf>
    <xf numFmtId="0" fontId="11" fillId="13" borderId="58" xfId="2" applyFont="1" applyFill="1" applyBorder="1" applyAlignment="1">
      <alignment horizontal="center" vertical="center"/>
    </xf>
    <xf numFmtId="0" fontId="0" fillId="13" borderId="40" xfId="0" applyFill="1" applyBorder="1" applyAlignment="1">
      <alignment horizontal="center" vertical="center"/>
    </xf>
    <xf numFmtId="0" fontId="0" fillId="13" borderId="1" xfId="0" applyFill="1" applyBorder="1" applyAlignment="1">
      <alignment horizontal="center" vertical="center"/>
    </xf>
    <xf numFmtId="0" fontId="0" fillId="13" borderId="44" xfId="0" applyFill="1" applyBorder="1" applyAlignment="1">
      <alignment horizontal="center" vertical="center"/>
    </xf>
    <xf numFmtId="0" fontId="0" fillId="13" borderId="4" xfId="0" applyFill="1" applyBorder="1" applyAlignment="1">
      <alignment vertical="center"/>
    </xf>
    <xf numFmtId="0" fontId="0" fillId="13" borderId="6" xfId="0" applyFill="1" applyBorder="1" applyAlignment="1">
      <alignment vertical="center"/>
    </xf>
    <xf numFmtId="0" fontId="0" fillId="13" borderId="8" xfId="0" applyFill="1" applyBorder="1" applyAlignment="1">
      <alignment vertical="center"/>
    </xf>
    <xf numFmtId="164" fontId="4" fillId="0" borderId="26" xfId="0" applyNumberFormat="1" applyFont="1" applyFill="1" applyBorder="1" applyAlignment="1">
      <alignment horizontal="center" vertical="center"/>
    </xf>
    <xf numFmtId="164" fontId="4" fillId="0" borderId="8" xfId="0" applyNumberFormat="1" applyFont="1" applyFill="1" applyBorder="1" applyAlignment="1">
      <alignment horizontal="center" vertical="center"/>
    </xf>
    <xf numFmtId="0" fontId="4" fillId="0" borderId="51" xfId="0" applyNumberFormat="1" applyFont="1" applyFill="1" applyBorder="1" applyAlignment="1">
      <alignment horizontal="center" vertical="center"/>
    </xf>
    <xf numFmtId="0" fontId="4" fillId="0" borderId="44" xfId="0" applyNumberFormat="1" applyFont="1" applyFill="1" applyBorder="1" applyAlignment="1">
      <alignment horizontal="center" vertical="center"/>
    </xf>
    <xf numFmtId="0" fontId="0" fillId="14" borderId="56" xfId="0" applyFill="1" applyBorder="1" applyAlignment="1">
      <alignment horizontal="center" vertical="center"/>
    </xf>
    <xf numFmtId="0" fontId="0" fillId="14" borderId="57" xfId="0" applyFill="1" applyBorder="1" applyAlignment="1">
      <alignment horizontal="center" vertical="center"/>
    </xf>
    <xf numFmtId="0" fontId="4" fillId="14" borderId="7" xfId="0" applyFont="1" applyFill="1" applyBorder="1" applyAlignment="1">
      <alignment horizontal="center" vertical="center"/>
    </xf>
    <xf numFmtId="0" fontId="4" fillId="14" borderId="9" xfId="0" applyFont="1" applyFill="1" applyBorder="1" applyAlignment="1">
      <alignment horizontal="center" vertical="center"/>
    </xf>
    <xf numFmtId="0" fontId="4" fillId="15" borderId="59" xfId="0" applyFont="1" applyFill="1" applyBorder="1" applyAlignment="1">
      <alignment horizontal="center" vertical="center"/>
    </xf>
    <xf numFmtId="0" fontId="10" fillId="17" borderId="4" xfId="0" applyFont="1" applyFill="1" applyBorder="1" applyAlignment="1">
      <alignment horizontal="center" vertical="center"/>
    </xf>
    <xf numFmtId="0" fontId="10" fillId="17" borderId="40" xfId="0" applyFont="1" applyFill="1" applyBorder="1" applyAlignment="1">
      <alignment horizontal="center" vertical="center"/>
    </xf>
    <xf numFmtId="0" fontId="10" fillId="17" borderId="10" xfId="0" applyFont="1" applyFill="1" applyBorder="1" applyAlignment="1">
      <alignment horizontal="center" vertical="center"/>
    </xf>
    <xf numFmtId="0" fontId="10" fillId="17" borderId="8" xfId="0" applyFont="1" applyFill="1" applyBorder="1" applyAlignment="1">
      <alignment horizontal="center" vertical="center"/>
    </xf>
    <xf numFmtId="0" fontId="10" fillId="17" borderId="44" xfId="0" applyFont="1" applyFill="1" applyBorder="1" applyAlignment="1">
      <alignment horizontal="center" vertical="center"/>
    </xf>
    <xf numFmtId="0" fontId="10" fillId="17" borderId="9" xfId="0" applyFont="1" applyFill="1" applyBorder="1" applyAlignment="1">
      <alignment horizontal="center" vertical="center"/>
    </xf>
    <xf numFmtId="0" fontId="4" fillId="12" borderId="46" xfId="0" applyFont="1" applyFill="1" applyBorder="1" applyAlignment="1">
      <alignment horizontal="center" vertical="center"/>
    </xf>
    <xf numFmtId="0" fontId="4" fillId="12" borderId="49" xfId="0" applyFont="1" applyFill="1" applyBorder="1" applyAlignment="1">
      <alignment horizontal="center" vertical="center"/>
    </xf>
    <xf numFmtId="0" fontId="4" fillId="12" borderId="50" xfId="0" applyFont="1" applyFill="1" applyBorder="1" applyAlignment="1">
      <alignment horizontal="center" vertical="center"/>
    </xf>
    <xf numFmtId="0" fontId="4" fillId="4" borderId="60" xfId="0" applyFont="1" applyFill="1" applyBorder="1" applyAlignment="1">
      <alignment horizontal="center" vertical="center"/>
    </xf>
    <xf numFmtId="0" fontId="4" fillId="4" borderId="61" xfId="0" applyFont="1" applyFill="1" applyBorder="1" applyAlignment="1">
      <alignment horizontal="center" vertical="center"/>
    </xf>
    <xf numFmtId="0" fontId="4" fillId="4" borderId="54" xfId="0" applyFont="1" applyFill="1" applyBorder="1" applyAlignment="1">
      <alignment horizontal="center" vertical="center"/>
    </xf>
    <xf numFmtId="0" fontId="4" fillId="15" borderId="60" xfId="0" applyFont="1" applyFill="1" applyBorder="1" applyAlignment="1">
      <alignment horizontal="center" vertical="center"/>
    </xf>
    <xf numFmtId="0" fontId="4" fillId="15" borderId="61" xfId="0" applyFont="1" applyFill="1" applyBorder="1" applyAlignment="1">
      <alignment horizontal="center" vertical="center"/>
    </xf>
    <xf numFmtId="0" fontId="4" fillId="15" borderId="54" xfId="0" applyFont="1" applyFill="1" applyBorder="1" applyAlignment="1">
      <alignment horizontal="center" vertical="center"/>
    </xf>
    <xf numFmtId="0" fontId="4" fillId="5" borderId="60" xfId="0" applyFont="1" applyFill="1" applyBorder="1" applyAlignment="1">
      <alignment horizontal="center" vertical="center"/>
    </xf>
    <xf numFmtId="0" fontId="4" fillId="5" borderId="61" xfId="0" applyFont="1" applyFill="1" applyBorder="1" applyAlignment="1">
      <alignment horizontal="center" vertical="center"/>
    </xf>
    <xf numFmtId="0" fontId="4" fillId="5" borderId="54" xfId="0" applyFont="1" applyFill="1" applyBorder="1" applyAlignment="1">
      <alignment horizontal="center" vertical="center"/>
    </xf>
    <xf numFmtId="0" fontId="10" fillId="12" borderId="4" xfId="0" applyFont="1" applyFill="1" applyBorder="1" applyAlignment="1">
      <alignment horizontal="center" vertical="center"/>
    </xf>
    <xf numFmtId="0" fontId="10" fillId="12" borderId="40" xfId="0" applyFont="1" applyFill="1" applyBorder="1" applyAlignment="1">
      <alignment horizontal="center" vertical="center"/>
    </xf>
    <xf numFmtId="0" fontId="10" fillId="12" borderId="10" xfId="0" applyFont="1" applyFill="1" applyBorder="1" applyAlignment="1">
      <alignment horizontal="center" vertical="center"/>
    </xf>
    <xf numFmtId="0" fontId="10" fillId="12" borderId="8" xfId="0" applyFont="1" applyFill="1" applyBorder="1" applyAlignment="1">
      <alignment horizontal="center" vertical="center"/>
    </xf>
    <xf numFmtId="0" fontId="10" fillId="12" borderId="44" xfId="0" applyFont="1" applyFill="1" applyBorder="1" applyAlignment="1">
      <alignment horizontal="center" vertical="center"/>
    </xf>
    <xf numFmtId="0" fontId="10" fillId="12" borderId="9" xfId="0" applyFont="1" applyFill="1" applyBorder="1" applyAlignment="1">
      <alignment horizontal="center" vertical="center"/>
    </xf>
    <xf numFmtId="0" fontId="4" fillId="5" borderId="56" xfId="0" applyFont="1" applyFill="1" applyBorder="1" applyAlignment="1">
      <alignment horizontal="center" vertical="center" wrapText="1"/>
    </xf>
    <xf numFmtId="0" fontId="4" fillId="5" borderId="26" xfId="0" applyFont="1" applyFill="1" applyBorder="1" applyAlignment="1">
      <alignment horizontal="center" vertical="center" wrapText="1"/>
    </xf>
    <xf numFmtId="0" fontId="4" fillId="4" borderId="57" xfId="0" applyFont="1" applyFill="1" applyBorder="1" applyAlignment="1">
      <alignment horizontal="center" vertical="center" wrapText="1"/>
    </xf>
    <xf numFmtId="0" fontId="4" fillId="4" borderId="51" xfId="0" applyFont="1" applyFill="1" applyBorder="1" applyAlignment="1">
      <alignment horizontal="center" vertical="center" wrapText="1"/>
    </xf>
    <xf numFmtId="0" fontId="17" fillId="13" borderId="57" xfId="2" applyFont="1" applyFill="1" applyBorder="1" applyAlignment="1">
      <alignment horizontal="center" vertical="center"/>
    </xf>
    <xf numFmtId="0" fontId="17" fillId="13" borderId="58" xfId="2" applyFont="1" applyFill="1" applyBorder="1" applyAlignment="1">
      <alignment vertical="center"/>
    </xf>
    <xf numFmtId="0" fontId="17" fillId="13" borderId="58" xfId="2" applyFont="1" applyFill="1" applyBorder="1" applyAlignment="1">
      <alignment horizontal="center" vertical="center"/>
    </xf>
    <xf numFmtId="0" fontId="17" fillId="13" borderId="18" xfId="2" applyFont="1" applyFill="1" applyBorder="1" applyAlignment="1">
      <alignment vertical="center"/>
    </xf>
    <xf numFmtId="165" fontId="0" fillId="13" borderId="48" xfId="0" applyNumberFormat="1" applyFill="1" applyBorder="1" applyAlignment="1">
      <alignment horizontal="center" vertical="center"/>
    </xf>
    <xf numFmtId="165" fontId="0" fillId="13" borderId="49" xfId="0" applyNumberFormat="1" applyFill="1" applyBorder="1" applyAlignment="1">
      <alignment horizontal="center" vertical="center"/>
    </xf>
    <xf numFmtId="165" fontId="0" fillId="13" borderId="50" xfId="0" applyNumberFormat="1" applyFill="1" applyBorder="1" applyAlignment="1">
      <alignment horizontal="center" vertical="center"/>
    </xf>
    <xf numFmtId="0" fontId="4" fillId="12" borderId="4" xfId="0" applyFont="1" applyFill="1" applyBorder="1" applyAlignment="1">
      <alignment horizontal="center" vertical="center"/>
    </xf>
    <xf numFmtId="0" fontId="4" fillId="12" borderId="40" xfId="0" applyFont="1" applyFill="1" applyBorder="1" applyAlignment="1">
      <alignment horizontal="center" vertical="center"/>
    </xf>
    <xf numFmtId="0" fontId="0" fillId="13" borderId="6" xfId="0" applyFill="1" applyBorder="1" applyAlignment="1">
      <alignment horizontal="center" vertical="center"/>
    </xf>
    <xf numFmtId="0" fontId="0" fillId="13" borderId="1" xfId="0" applyFill="1" applyBorder="1" applyAlignment="1">
      <alignment horizontal="center" vertical="center"/>
    </xf>
    <xf numFmtId="0" fontId="0" fillId="13" borderId="8" xfId="0" applyFill="1" applyBorder="1" applyAlignment="1">
      <alignment horizontal="center" vertical="center"/>
    </xf>
    <xf numFmtId="0" fontId="0" fillId="13" borderId="44" xfId="0" applyFill="1" applyBorder="1" applyAlignment="1">
      <alignment horizontal="center" vertical="center"/>
    </xf>
    <xf numFmtId="0" fontId="0" fillId="13" borderId="2" xfId="0" applyFill="1" applyBorder="1" applyAlignment="1">
      <alignment horizontal="center" vertical="center"/>
    </xf>
    <xf numFmtId="0" fontId="0" fillId="13" borderId="22" xfId="0" applyFill="1" applyBorder="1" applyAlignment="1">
      <alignment horizontal="center" vertical="center"/>
    </xf>
    <xf numFmtId="0" fontId="0" fillId="13" borderId="3" xfId="0" applyFill="1" applyBorder="1" applyAlignment="1">
      <alignment horizontal="center" vertical="center"/>
    </xf>
    <xf numFmtId="0" fontId="0" fillId="13" borderId="38" xfId="0" applyFill="1" applyBorder="1" applyAlignment="1">
      <alignment horizontal="center" vertical="center"/>
    </xf>
    <xf numFmtId="0" fontId="0" fillId="13" borderId="39" xfId="0" applyFill="1" applyBorder="1" applyAlignment="1">
      <alignment horizontal="center" vertical="center"/>
    </xf>
    <xf numFmtId="0" fontId="0" fillId="13" borderId="52" xfId="0" applyFill="1" applyBorder="1" applyAlignment="1">
      <alignment horizontal="center" vertical="center"/>
    </xf>
    <xf numFmtId="0" fontId="0" fillId="14" borderId="6" xfId="0" applyFill="1" applyBorder="1" applyAlignment="1">
      <alignment horizontal="left" vertical="center" wrapText="1"/>
    </xf>
    <xf numFmtId="0" fontId="0" fillId="14" borderId="1" xfId="0" applyFill="1" applyBorder="1" applyAlignment="1">
      <alignment horizontal="left" vertical="center" wrapText="1"/>
    </xf>
    <xf numFmtId="0" fontId="0" fillId="14" borderId="7" xfId="0" applyFill="1" applyBorder="1" applyAlignment="1">
      <alignment horizontal="left" vertical="center" wrapText="1"/>
    </xf>
    <xf numFmtId="0" fontId="0" fillId="14" borderId="8" xfId="0" applyFill="1" applyBorder="1" applyAlignment="1">
      <alignment horizontal="left" vertical="center" wrapText="1"/>
    </xf>
    <xf numFmtId="0" fontId="0" fillId="14" borderId="44" xfId="0" applyFill="1" applyBorder="1" applyAlignment="1">
      <alignment horizontal="left" vertical="center" wrapText="1"/>
    </xf>
    <xf numFmtId="0" fontId="0" fillId="14" borderId="9" xfId="0" applyFill="1" applyBorder="1" applyAlignment="1">
      <alignment horizontal="left" vertical="center" wrapText="1"/>
    </xf>
    <xf numFmtId="0" fontId="4" fillId="12" borderId="4" xfId="0" applyFont="1" applyFill="1" applyBorder="1" applyAlignment="1">
      <alignment vertical="center"/>
    </xf>
    <xf numFmtId="0" fontId="4" fillId="12" borderId="40" xfId="0" applyFont="1" applyFill="1" applyBorder="1" applyAlignment="1">
      <alignment vertical="center"/>
    </xf>
    <xf numFmtId="0" fontId="4" fillId="12" borderId="10" xfId="0" applyFont="1" applyFill="1" applyBorder="1" applyAlignment="1">
      <alignment vertical="center"/>
    </xf>
    <xf numFmtId="0" fontId="4" fillId="0" borderId="6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left" vertical="center" wrapText="1"/>
    </xf>
    <xf numFmtId="0" fontId="0" fillId="10" borderId="6" xfId="0" applyFill="1" applyBorder="1" applyAlignment="1">
      <alignment horizontal="left" vertical="center" wrapText="1"/>
    </xf>
    <xf numFmtId="0" fontId="0" fillId="10" borderId="1" xfId="0" applyFill="1" applyBorder="1" applyAlignment="1">
      <alignment horizontal="left" vertical="center" wrapText="1"/>
    </xf>
    <xf numFmtId="0" fontId="0" fillId="10" borderId="7" xfId="0" applyFill="1" applyBorder="1" applyAlignment="1">
      <alignment horizontal="left" vertical="center" wrapText="1"/>
    </xf>
    <xf numFmtId="0" fontId="0" fillId="13" borderId="42" xfId="0" applyFill="1" applyBorder="1" applyAlignment="1">
      <alignment horizontal="center" vertical="center"/>
    </xf>
    <xf numFmtId="0" fontId="0" fillId="13" borderId="43" xfId="0" applyFill="1" applyBorder="1" applyAlignment="1">
      <alignment horizontal="center" vertical="center"/>
    </xf>
    <xf numFmtId="0" fontId="0" fillId="13" borderId="53" xfId="0" applyFill="1" applyBorder="1" applyAlignment="1">
      <alignment horizontal="center" vertical="center"/>
    </xf>
    <xf numFmtId="0" fontId="4" fillId="15" borderId="54" xfId="0" applyFont="1" applyFill="1" applyBorder="1" applyAlignment="1">
      <alignment horizontal="center" vertical="center" wrapText="1"/>
    </xf>
    <xf numFmtId="0" fontId="4" fillId="15" borderId="55" xfId="0" applyFont="1" applyFill="1" applyBorder="1" applyAlignment="1">
      <alignment horizontal="center" vertical="center" wrapText="1"/>
    </xf>
    <xf numFmtId="0" fontId="0" fillId="9" borderId="42" xfId="0" applyFill="1" applyBorder="1" applyAlignment="1">
      <alignment horizontal="center" vertical="center"/>
    </xf>
    <xf numFmtId="0" fontId="0" fillId="9" borderId="43" xfId="0" applyFill="1" applyBorder="1" applyAlignment="1">
      <alignment horizontal="center" vertical="center"/>
    </xf>
    <xf numFmtId="0" fontId="0" fillId="9" borderId="45" xfId="0" applyFill="1" applyBorder="1" applyAlignment="1">
      <alignment horizontal="center" vertical="center"/>
    </xf>
    <xf numFmtId="0" fontId="4" fillId="3" borderId="46" xfId="0" applyFont="1" applyFill="1" applyBorder="1" applyAlignment="1">
      <alignment horizontal="center" vertical="center"/>
    </xf>
    <xf numFmtId="0" fontId="4" fillId="3" borderId="47" xfId="0" applyFont="1" applyFill="1" applyBorder="1" applyAlignment="1">
      <alignment horizontal="center" vertical="center"/>
    </xf>
    <xf numFmtId="165" fontId="0" fillId="9" borderId="48" xfId="0" applyNumberFormat="1" applyFill="1" applyBorder="1" applyAlignment="1">
      <alignment horizontal="center" vertical="center"/>
    </xf>
    <xf numFmtId="165" fontId="0" fillId="9" borderId="49" xfId="0" applyNumberFormat="1" applyFill="1" applyBorder="1" applyAlignment="1">
      <alignment horizontal="center" vertical="center"/>
    </xf>
    <xf numFmtId="165" fontId="0" fillId="9" borderId="50" xfId="0" applyNumberForma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40" xfId="0" applyFont="1" applyFill="1" applyBorder="1" applyAlignment="1">
      <alignment horizontal="center" vertical="center"/>
    </xf>
    <xf numFmtId="0" fontId="0" fillId="9" borderId="40" xfId="0" applyFill="1" applyBorder="1" applyAlignment="1">
      <alignment horizontal="center" vertical="center"/>
    </xf>
    <xf numFmtId="0" fontId="0" fillId="9" borderId="10" xfId="0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44" xfId="0" applyFont="1" applyFill="1" applyBorder="1" applyAlignment="1">
      <alignment horizontal="center" vertical="center"/>
    </xf>
    <xf numFmtId="0" fontId="0" fillId="9" borderId="38" xfId="0" applyFill="1" applyBorder="1" applyAlignment="1">
      <alignment horizontal="center" vertical="center"/>
    </xf>
    <xf numFmtId="0" fontId="0" fillId="9" borderId="39" xfId="0" applyFill="1" applyBorder="1" applyAlignment="1">
      <alignment horizontal="center" vertical="center"/>
    </xf>
    <xf numFmtId="0" fontId="0" fillId="9" borderId="5" xfId="0" applyFill="1" applyBorder="1" applyAlignment="1">
      <alignment horizontal="center" vertical="center"/>
    </xf>
    <xf numFmtId="0" fontId="0" fillId="9" borderId="2" xfId="0" applyFill="1" applyBorder="1" applyAlignment="1">
      <alignment horizontal="center" vertical="center"/>
    </xf>
    <xf numFmtId="0" fontId="0" fillId="9" borderId="22" xfId="0" applyFill="1" applyBorder="1" applyAlignment="1">
      <alignment horizontal="center" vertical="center"/>
    </xf>
    <xf numFmtId="0" fontId="0" fillId="9" borderId="41" xfId="0" applyFill="1" applyBorder="1" applyAlignment="1">
      <alignment horizontal="center" vertical="center"/>
    </xf>
    <xf numFmtId="0" fontId="0" fillId="9" borderId="44" xfId="0" applyFill="1" applyBorder="1" applyAlignment="1">
      <alignment horizontal="center" vertical="center"/>
    </xf>
    <xf numFmtId="0" fontId="0" fillId="9" borderId="9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16" fillId="3" borderId="56" xfId="0" applyFont="1" applyFill="1" applyBorder="1" applyAlignment="1">
      <alignment horizontal="center" vertical="center" wrapText="1"/>
    </xf>
    <xf numFmtId="0" fontId="16" fillId="3" borderId="26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/>
    </xf>
    <xf numFmtId="0" fontId="10" fillId="2" borderId="40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0" fontId="10" fillId="2" borderId="44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0" fillId="8" borderId="51" xfId="0" applyFont="1" applyFill="1" applyBorder="1" applyAlignment="1">
      <alignment vertical="center" wrapText="1"/>
    </xf>
    <xf numFmtId="0" fontId="0" fillId="8" borderId="1" xfId="0" applyFont="1" applyFill="1" applyBorder="1" applyAlignment="1">
      <alignment vertical="center" wrapText="1"/>
    </xf>
    <xf numFmtId="165" fontId="0" fillId="6" borderId="48" xfId="0" applyNumberFormat="1" applyFill="1" applyBorder="1" applyAlignment="1">
      <alignment horizontal="center" vertical="center"/>
    </xf>
    <xf numFmtId="165" fontId="0" fillId="6" borderId="49" xfId="0" applyNumberFormat="1" applyFill="1" applyBorder="1" applyAlignment="1">
      <alignment horizontal="center" vertical="center"/>
    </xf>
    <xf numFmtId="165" fontId="0" fillId="6" borderId="50" xfId="0" applyNumberFormat="1" applyFill="1" applyBorder="1" applyAlignment="1">
      <alignment horizontal="center" vertical="center"/>
    </xf>
    <xf numFmtId="0" fontId="0" fillId="6" borderId="40" xfId="0" applyFill="1" applyBorder="1" applyAlignment="1">
      <alignment horizontal="center" vertical="center"/>
    </xf>
    <xf numFmtId="0" fontId="0" fillId="6" borderId="10" xfId="0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0" fontId="4" fillId="6" borderId="40" xfId="0" applyFont="1" applyFill="1" applyBorder="1" applyAlignment="1">
      <alignment horizontal="center" vertical="center"/>
    </xf>
    <xf numFmtId="0" fontId="0" fillId="6" borderId="39" xfId="0" applyFill="1" applyBorder="1" applyAlignment="1">
      <alignment horizontal="center" vertical="center"/>
    </xf>
    <xf numFmtId="0" fontId="0" fillId="6" borderId="5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6" borderId="7" xfId="0" applyFill="1" applyBorder="1" applyAlignment="1">
      <alignment horizontal="center" vertical="center"/>
    </xf>
    <xf numFmtId="0" fontId="0" fillId="6" borderId="44" xfId="0" applyFill="1" applyBorder="1" applyAlignment="1">
      <alignment horizontal="center" vertical="center"/>
    </xf>
    <xf numFmtId="0" fontId="0" fillId="6" borderId="9" xfId="0" applyFill="1" applyBorder="1" applyAlignment="1">
      <alignment horizontal="center" vertical="center"/>
    </xf>
    <xf numFmtId="0" fontId="4" fillId="6" borderId="46" xfId="0" applyFont="1" applyFill="1" applyBorder="1" applyAlignment="1">
      <alignment horizontal="center" vertical="center"/>
    </xf>
    <xf numFmtId="0" fontId="4" fillId="6" borderId="47" xfId="0" applyFont="1" applyFill="1" applyBorder="1" applyAlignment="1">
      <alignment horizontal="center" vertical="center"/>
    </xf>
    <xf numFmtId="0" fontId="10" fillId="5" borderId="4" xfId="0" applyFont="1" applyFill="1" applyBorder="1" applyAlignment="1">
      <alignment horizontal="center" vertical="center"/>
    </xf>
    <xf numFmtId="0" fontId="10" fillId="5" borderId="40" xfId="0" applyFont="1" applyFill="1" applyBorder="1" applyAlignment="1">
      <alignment horizontal="center" vertical="center"/>
    </xf>
    <xf numFmtId="0" fontId="10" fillId="5" borderId="10" xfId="0" applyFont="1" applyFill="1" applyBorder="1" applyAlignment="1">
      <alignment horizontal="center" vertical="center"/>
    </xf>
    <xf numFmtId="0" fontId="10" fillId="5" borderId="8" xfId="0" applyFont="1" applyFill="1" applyBorder="1" applyAlignment="1">
      <alignment horizontal="center" vertical="center"/>
    </xf>
    <xf numFmtId="0" fontId="10" fillId="5" borderId="44" xfId="0" applyFont="1" applyFill="1" applyBorder="1" applyAlignment="1">
      <alignment horizontal="center" vertical="center"/>
    </xf>
    <xf numFmtId="0" fontId="10" fillId="5" borderId="9" xfId="0" applyFont="1" applyFill="1" applyBorder="1" applyAlignment="1">
      <alignment horizontal="center" vertical="center"/>
    </xf>
    <xf numFmtId="0" fontId="4" fillId="6" borderId="8" xfId="0" applyFont="1" applyFill="1" applyBorder="1" applyAlignment="1">
      <alignment horizontal="center" vertical="center"/>
    </xf>
    <xf numFmtId="0" fontId="4" fillId="6" borderId="44" xfId="0" applyFont="1" applyFill="1" applyBorder="1" applyAlignment="1">
      <alignment horizontal="center" vertical="center"/>
    </xf>
    <xf numFmtId="0" fontId="0" fillId="6" borderId="43" xfId="0" applyFill="1" applyBorder="1" applyAlignment="1">
      <alignment horizontal="center" vertical="center"/>
    </xf>
    <xf numFmtId="0" fontId="0" fillId="6" borderId="45" xfId="0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  <xf numFmtId="0" fontId="0" fillId="5" borderId="5" xfId="0" applyFill="1" applyBorder="1" applyAlignment="1">
      <alignment horizontal="center" vertical="center"/>
    </xf>
    <xf numFmtId="0" fontId="0" fillId="10" borderId="44" xfId="0" applyFill="1" applyBorder="1" applyAlignment="1">
      <alignment horizontal="center" vertical="center"/>
    </xf>
    <xf numFmtId="0" fontId="0" fillId="10" borderId="9" xfId="0" applyFill="1" applyBorder="1" applyAlignment="1">
      <alignment horizontal="center" vertical="center"/>
    </xf>
    <xf numFmtId="0" fontId="4" fillId="10" borderId="4" xfId="0" applyFont="1" applyFill="1" applyBorder="1" applyAlignment="1">
      <alignment horizontal="center" vertical="center"/>
    </xf>
    <xf numFmtId="0" fontId="4" fillId="10" borderId="40" xfId="0" applyFont="1" applyFill="1" applyBorder="1" applyAlignment="1">
      <alignment horizontal="center" vertical="center"/>
    </xf>
    <xf numFmtId="0" fontId="0" fillId="10" borderId="39" xfId="0" applyFill="1" applyBorder="1" applyAlignment="1">
      <alignment horizontal="center" vertical="center"/>
    </xf>
    <xf numFmtId="0" fontId="0" fillId="10" borderId="5" xfId="0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/>
    </xf>
    <xf numFmtId="0" fontId="10" fillId="4" borderId="40" xfId="0" applyFont="1" applyFill="1" applyBorder="1" applyAlignment="1">
      <alignment horizontal="center" vertical="center"/>
    </xf>
    <xf numFmtId="0" fontId="10" fillId="4" borderId="10" xfId="0" applyFont="1" applyFill="1" applyBorder="1" applyAlignment="1">
      <alignment horizontal="center" vertical="center"/>
    </xf>
    <xf numFmtId="0" fontId="10" fillId="4" borderId="8" xfId="0" applyFont="1" applyFill="1" applyBorder="1" applyAlignment="1">
      <alignment horizontal="center" vertical="center"/>
    </xf>
    <xf numFmtId="0" fontId="10" fillId="4" borderId="44" xfId="0" applyFont="1" applyFill="1" applyBorder="1" applyAlignment="1">
      <alignment horizontal="center" vertical="center"/>
    </xf>
    <xf numFmtId="0" fontId="10" fillId="4" borderId="9" xfId="0" applyFont="1" applyFill="1" applyBorder="1" applyAlignment="1">
      <alignment horizontal="center" vertical="center"/>
    </xf>
    <xf numFmtId="0" fontId="4" fillId="10" borderId="8" xfId="0" applyFont="1" applyFill="1" applyBorder="1" applyAlignment="1">
      <alignment horizontal="center" vertical="center"/>
    </xf>
    <xf numFmtId="0" fontId="4" fillId="10" borderId="44" xfId="0" applyFont="1" applyFill="1" applyBorder="1" applyAlignment="1">
      <alignment horizontal="center" vertical="center"/>
    </xf>
    <xf numFmtId="0" fontId="0" fillId="10" borderId="43" xfId="0" applyFill="1" applyBorder="1" applyAlignment="1">
      <alignment horizontal="center" vertical="center"/>
    </xf>
    <xf numFmtId="0" fontId="0" fillId="10" borderId="45" xfId="0" applyFill="1" applyBorder="1" applyAlignment="1">
      <alignment horizontal="center" vertical="center"/>
    </xf>
    <xf numFmtId="0" fontId="0" fillId="0" borderId="51" xfId="0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4" fillId="10" borderId="46" xfId="0" applyFont="1" applyFill="1" applyBorder="1" applyAlignment="1">
      <alignment horizontal="center" vertical="center"/>
    </xf>
    <xf numFmtId="0" fontId="4" fillId="10" borderId="47" xfId="0" applyFont="1" applyFill="1" applyBorder="1" applyAlignment="1">
      <alignment horizontal="center" vertical="center"/>
    </xf>
    <xf numFmtId="165" fontId="0" fillId="10" borderId="49" xfId="0" applyNumberFormat="1" applyFill="1" applyBorder="1" applyAlignment="1">
      <alignment horizontal="center" vertical="center"/>
    </xf>
    <xf numFmtId="165" fontId="0" fillId="10" borderId="50" xfId="0" applyNumberFormat="1" applyFill="1" applyBorder="1" applyAlignment="1">
      <alignment horizontal="center" vertical="center"/>
    </xf>
    <xf numFmtId="0" fontId="0" fillId="10" borderId="40" xfId="0" applyFill="1" applyBorder="1" applyAlignment="1">
      <alignment horizontal="center" vertical="center"/>
    </xf>
    <xf numFmtId="0" fontId="0" fillId="10" borderId="10" xfId="0" applyFill="1" applyBorder="1" applyAlignment="1">
      <alignment horizontal="center" vertical="center"/>
    </xf>
    <xf numFmtId="0" fontId="0" fillId="10" borderId="1" xfId="0" applyFill="1" applyBorder="1" applyAlignment="1">
      <alignment horizontal="center" vertical="center"/>
    </xf>
    <xf numFmtId="0" fontId="0" fillId="10" borderId="7" xfId="0" applyFill="1" applyBorder="1" applyAlignment="1">
      <alignment horizontal="center" vertical="center"/>
    </xf>
    <xf numFmtId="0" fontId="0" fillId="4" borderId="14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12" fillId="11" borderId="0" xfId="2" applyFont="1" applyFill="1" applyAlignment="1">
      <alignment horizontal="center"/>
    </xf>
    <xf numFmtId="0" fontId="7" fillId="0" borderId="0" xfId="2" applyFont="1" applyAlignment="1">
      <alignment horizontal="left"/>
    </xf>
    <xf numFmtId="0" fontId="8" fillId="0" borderId="0" xfId="2" applyFont="1" applyFill="1" applyAlignment="1">
      <alignment horizontal="center"/>
    </xf>
    <xf numFmtId="0" fontId="8" fillId="0" borderId="0" xfId="2" applyFont="1" applyFill="1" applyAlignment="1"/>
    <xf numFmtId="0" fontId="7" fillId="0" borderId="0" xfId="2" applyFont="1" applyAlignment="1">
      <alignment horizontal="center"/>
    </xf>
    <xf numFmtId="15" fontId="8" fillId="0" borderId="0" xfId="2" applyNumberFormat="1" applyFont="1" applyFill="1" applyAlignment="1">
      <alignment horizontal="left"/>
    </xf>
    <xf numFmtId="0" fontId="8" fillId="0" borderId="0" xfId="2" applyFont="1" applyFill="1" applyAlignment="1">
      <alignment horizontal="left"/>
    </xf>
    <xf numFmtId="0" fontId="7" fillId="0" borderId="0" xfId="2" applyFont="1" applyAlignment="1">
      <alignment horizontal="right"/>
    </xf>
    <xf numFmtId="0" fontId="7" fillId="0" borderId="33" xfId="2" applyFont="1" applyBorder="1" applyAlignment="1">
      <alignment horizontal="center"/>
    </xf>
    <xf numFmtId="0" fontId="0" fillId="16" borderId="2" xfId="0" applyFill="1" applyBorder="1" applyAlignment="1">
      <alignment vertical="center"/>
    </xf>
    <xf numFmtId="0" fontId="0" fillId="16" borderId="22" xfId="0" applyFill="1" applyBorder="1" applyAlignment="1">
      <alignment vertical="center"/>
    </xf>
    <xf numFmtId="0" fontId="0" fillId="16" borderId="3" xfId="0" applyFill="1" applyBorder="1" applyAlignment="1">
      <alignment vertical="center"/>
    </xf>
    <xf numFmtId="0" fontId="0" fillId="16" borderId="62" xfId="0" applyFill="1" applyBorder="1" applyAlignment="1">
      <alignment vertical="center"/>
    </xf>
    <xf numFmtId="0" fontId="0" fillId="16" borderId="63" xfId="0" applyFill="1" applyBorder="1" applyAlignment="1">
      <alignment vertical="center"/>
    </xf>
    <xf numFmtId="0" fontId="0" fillId="16" borderId="64" xfId="0" applyFill="1" applyBorder="1" applyAlignment="1">
      <alignment vertical="center"/>
    </xf>
    <xf numFmtId="0" fontId="0" fillId="16" borderId="34" xfId="0" applyFill="1" applyBorder="1" applyAlignment="1">
      <alignment vertical="center"/>
    </xf>
    <xf numFmtId="0" fontId="0" fillId="16" borderId="0" xfId="0" applyFill="1" applyBorder="1" applyAlignment="1">
      <alignment vertical="center"/>
    </xf>
    <xf numFmtId="0" fontId="0" fillId="16" borderId="33" xfId="0" applyFill="1" applyBorder="1" applyAlignment="1">
      <alignment vertical="center"/>
    </xf>
    <xf numFmtId="0" fontId="0" fillId="16" borderId="65" xfId="0" applyFill="1" applyBorder="1" applyAlignment="1">
      <alignment vertical="center"/>
    </xf>
    <xf numFmtId="0" fontId="0" fillId="16" borderId="66" xfId="0" applyFill="1" applyBorder="1" applyAlignment="1">
      <alignment vertical="center"/>
    </xf>
    <xf numFmtId="0" fontId="0" fillId="16" borderId="67" xfId="0" applyFill="1" applyBorder="1" applyAlignment="1">
      <alignment vertical="center"/>
    </xf>
  </cellXfs>
  <cellStyles count="5">
    <cellStyle name="Normal" xfId="0" builtinId="0" customBuiltin="1"/>
    <cellStyle name="Normal 2" xfId="1"/>
    <cellStyle name="Normal 3" xfId="2"/>
    <cellStyle name="Normal 4" xfId="3"/>
    <cellStyle name="Normal 5" xfId="4"/>
  </cellStyles>
  <dxfs count="223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99FFCC"/>
      <color rgb="FF66FFFF"/>
      <color rgb="FFCCC0DA"/>
      <color rgb="FFE7D6C5"/>
      <color rgb="FFF5EEE7"/>
      <color rgb="FFDBC0A6"/>
      <color rgb="FFF2E8DE"/>
      <color rgb="FF816FEB"/>
      <color rgb="FFDCB894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aryl/AppData/Local/Temp/Yorkshire%20League%20Score-Sheet%20X-IMPs%202018%20V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ARENK~1/AppData/Local/Temp/blank-hom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ores"/>
      <sheetName val="Butlers"/>
      <sheetName val="Cross-IMPs"/>
      <sheetName val="IMPs"/>
      <sheetName val="YL D1-2 Butlers"/>
      <sheetName val="YL Imps"/>
    </sheetNames>
    <sheetDataSet>
      <sheetData sheetId="0"/>
      <sheetData sheetId="1"/>
      <sheetData sheetId="2"/>
      <sheetData sheetId="3">
        <row r="2">
          <cell r="A2">
            <v>0</v>
          </cell>
          <cell r="B2">
            <v>0</v>
          </cell>
          <cell r="D2">
            <v>-1000</v>
          </cell>
          <cell r="E2">
            <v>0</v>
          </cell>
        </row>
        <row r="3">
          <cell r="A3">
            <v>20</v>
          </cell>
          <cell r="B3">
            <v>1</v>
          </cell>
          <cell r="D3">
            <v>-99</v>
          </cell>
          <cell r="E3">
            <v>1</v>
          </cell>
        </row>
        <row r="4">
          <cell r="A4">
            <v>50</v>
          </cell>
          <cell r="B4">
            <v>2</v>
          </cell>
          <cell r="D4">
            <v>-87</v>
          </cell>
          <cell r="E4">
            <v>2</v>
          </cell>
        </row>
        <row r="5">
          <cell r="A5">
            <v>90</v>
          </cell>
          <cell r="B5">
            <v>3</v>
          </cell>
          <cell r="D5">
            <v>-75</v>
          </cell>
          <cell r="E5">
            <v>3</v>
          </cell>
        </row>
        <row r="6">
          <cell r="A6">
            <v>130</v>
          </cell>
          <cell r="B6">
            <v>4</v>
          </cell>
          <cell r="D6">
            <v>-63</v>
          </cell>
          <cell r="E6">
            <v>4</v>
          </cell>
        </row>
        <row r="7">
          <cell r="A7">
            <v>170</v>
          </cell>
          <cell r="B7">
            <v>5</v>
          </cell>
          <cell r="D7">
            <v>-51</v>
          </cell>
          <cell r="E7">
            <v>5</v>
          </cell>
        </row>
        <row r="8">
          <cell r="A8">
            <v>220</v>
          </cell>
          <cell r="B8">
            <v>6</v>
          </cell>
          <cell r="D8">
            <v>-39</v>
          </cell>
          <cell r="E8">
            <v>6</v>
          </cell>
        </row>
        <row r="9">
          <cell r="A9">
            <v>270</v>
          </cell>
          <cell r="B9">
            <v>7</v>
          </cell>
          <cell r="D9">
            <v>-28</v>
          </cell>
          <cell r="E9">
            <v>7</v>
          </cell>
        </row>
        <row r="10">
          <cell r="A10">
            <v>320</v>
          </cell>
          <cell r="B10">
            <v>8</v>
          </cell>
          <cell r="D10">
            <v>-18</v>
          </cell>
          <cell r="E10">
            <v>8</v>
          </cell>
        </row>
        <row r="11">
          <cell r="A11">
            <v>370</v>
          </cell>
          <cell r="B11">
            <v>9</v>
          </cell>
          <cell r="D11">
            <v>-10</v>
          </cell>
          <cell r="E11">
            <v>9</v>
          </cell>
        </row>
        <row r="12">
          <cell r="A12">
            <v>430</v>
          </cell>
          <cell r="B12">
            <v>10</v>
          </cell>
          <cell r="D12">
            <v>-4</v>
          </cell>
          <cell r="E12">
            <v>10</v>
          </cell>
        </row>
        <row r="13">
          <cell r="A13">
            <v>500</v>
          </cell>
          <cell r="B13">
            <v>11</v>
          </cell>
          <cell r="D13">
            <v>5</v>
          </cell>
          <cell r="E13">
            <v>11</v>
          </cell>
        </row>
        <row r="14">
          <cell r="A14">
            <v>600</v>
          </cell>
          <cell r="B14">
            <v>12</v>
          </cell>
          <cell r="D14">
            <v>11</v>
          </cell>
          <cell r="E14">
            <v>12</v>
          </cell>
        </row>
        <row r="15">
          <cell r="A15">
            <v>750</v>
          </cell>
          <cell r="B15">
            <v>13</v>
          </cell>
          <cell r="D15">
            <v>19</v>
          </cell>
          <cell r="E15">
            <v>13</v>
          </cell>
        </row>
        <row r="16">
          <cell r="A16">
            <v>900</v>
          </cell>
          <cell r="B16">
            <v>14</v>
          </cell>
          <cell r="D16">
            <v>29</v>
          </cell>
          <cell r="E16">
            <v>14</v>
          </cell>
        </row>
        <row r="17">
          <cell r="A17">
            <v>1100</v>
          </cell>
          <cell r="B17">
            <v>15</v>
          </cell>
          <cell r="D17">
            <v>40</v>
          </cell>
          <cell r="E17">
            <v>15</v>
          </cell>
        </row>
        <row r="18">
          <cell r="A18">
            <v>1300</v>
          </cell>
          <cell r="B18">
            <v>16</v>
          </cell>
          <cell r="D18">
            <v>52</v>
          </cell>
          <cell r="E18">
            <v>16</v>
          </cell>
        </row>
        <row r="19">
          <cell r="A19">
            <v>1500</v>
          </cell>
          <cell r="B19">
            <v>17</v>
          </cell>
          <cell r="D19">
            <v>64</v>
          </cell>
          <cell r="E19">
            <v>17</v>
          </cell>
        </row>
        <row r="20">
          <cell r="A20">
            <v>1750</v>
          </cell>
          <cell r="B20">
            <v>18</v>
          </cell>
          <cell r="D20">
            <v>76</v>
          </cell>
          <cell r="E20">
            <v>18</v>
          </cell>
        </row>
        <row r="21">
          <cell r="A21">
            <v>2000</v>
          </cell>
          <cell r="B21">
            <v>19</v>
          </cell>
          <cell r="D21">
            <v>88</v>
          </cell>
          <cell r="E21">
            <v>19</v>
          </cell>
        </row>
        <row r="22">
          <cell r="A22">
            <v>2250</v>
          </cell>
          <cell r="B22">
            <v>20</v>
          </cell>
          <cell r="D22">
            <v>100</v>
          </cell>
          <cell r="E22">
            <v>20</v>
          </cell>
        </row>
        <row r="23">
          <cell r="A23">
            <v>2500</v>
          </cell>
          <cell r="B23">
            <v>21</v>
          </cell>
        </row>
        <row r="24">
          <cell r="A24">
            <v>3000</v>
          </cell>
          <cell r="B24">
            <v>22</v>
          </cell>
        </row>
        <row r="25">
          <cell r="A25">
            <v>3500</v>
          </cell>
          <cell r="B25">
            <v>23</v>
          </cell>
        </row>
        <row r="26">
          <cell r="A26">
            <v>4000</v>
          </cell>
          <cell r="B26">
            <v>24</v>
          </cell>
        </row>
      </sheetData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me team"/>
      <sheetName val="Away team"/>
      <sheetName val="Par"/>
    </sheetNames>
    <sheetDataSet>
      <sheetData sheetId="0">
        <row r="4">
          <cell r="L4" t="str">
            <v>at HOME to</v>
          </cell>
        </row>
        <row r="55">
          <cell r="K55">
            <v>0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5"/>
  <sheetViews>
    <sheetView tabSelected="1" zoomScale="130" zoomScaleNormal="130" workbookViewId="0"/>
  </sheetViews>
  <sheetFormatPr defaultRowHeight="15" x14ac:dyDescent="0.25"/>
  <cols>
    <col min="1" max="1" width="3" style="29" customWidth="1"/>
    <col min="2" max="5" width="7" style="29" customWidth="1"/>
    <col min="6" max="6" width="5.7109375" style="29" customWidth="1"/>
    <col min="7" max="9" width="7" style="29" customWidth="1"/>
    <col min="10" max="12" width="7.5703125" style="29" customWidth="1"/>
    <col min="13" max="18" width="7" style="29" customWidth="1"/>
    <col min="19" max="16384" width="9.140625" style="29"/>
  </cols>
  <sheetData>
    <row r="1" spans="2:18" ht="15.75" thickBot="1" x14ac:dyDescent="0.3"/>
    <row r="2" spans="2:18" ht="15" customHeight="1" x14ac:dyDescent="0.25">
      <c r="B2" s="192" t="s">
        <v>117</v>
      </c>
      <c r="C2" s="193"/>
      <c r="D2" s="193"/>
      <c r="E2" s="194"/>
    </row>
    <row r="3" spans="2:18" ht="15.75" customHeight="1" thickBot="1" x14ac:dyDescent="0.3">
      <c r="B3" s="195"/>
      <c r="C3" s="196"/>
      <c r="D3" s="196"/>
      <c r="E3" s="197"/>
    </row>
    <row r="5" spans="2:18" x14ac:dyDescent="0.25">
      <c r="B5" s="358" t="s">
        <v>128</v>
      </c>
      <c r="C5" s="359"/>
      <c r="D5" s="359"/>
      <c r="E5" s="359"/>
      <c r="F5" s="359"/>
      <c r="G5" s="359"/>
      <c r="H5" s="359"/>
      <c r="I5" s="359"/>
      <c r="J5" s="359"/>
      <c r="K5" s="359"/>
      <c r="L5" s="359"/>
      <c r="M5" s="359"/>
      <c r="N5" s="359"/>
      <c r="O5" s="359"/>
      <c r="P5" s="359"/>
      <c r="Q5" s="359"/>
      <c r="R5" s="360"/>
    </row>
    <row r="6" spans="2:18" ht="7.5" customHeight="1" x14ac:dyDescent="0.25"/>
    <row r="7" spans="2:18" x14ac:dyDescent="0.25">
      <c r="B7" s="358" t="s">
        <v>122</v>
      </c>
      <c r="C7" s="359"/>
      <c r="D7" s="359"/>
      <c r="E7" s="359"/>
      <c r="F7" s="359"/>
      <c r="G7" s="359"/>
      <c r="H7" s="359"/>
      <c r="I7" s="359"/>
      <c r="J7" s="359"/>
      <c r="K7" s="359"/>
      <c r="L7" s="359"/>
      <c r="M7" s="359"/>
      <c r="N7" s="360"/>
    </row>
    <row r="8" spans="2:18" ht="7.5" customHeight="1" x14ac:dyDescent="0.25"/>
    <row r="9" spans="2:18" x14ac:dyDescent="0.25">
      <c r="B9" s="358" t="s">
        <v>123</v>
      </c>
      <c r="C9" s="359"/>
      <c r="D9" s="359"/>
      <c r="E9" s="359"/>
      <c r="F9" s="359"/>
      <c r="G9" s="360"/>
    </row>
    <row r="10" spans="2:18" ht="7.5" customHeight="1" x14ac:dyDescent="0.25"/>
    <row r="11" spans="2:18" x14ac:dyDescent="0.25">
      <c r="B11" s="358" t="s">
        <v>124</v>
      </c>
      <c r="C11" s="359"/>
      <c r="D11" s="359"/>
      <c r="E11" s="359"/>
      <c r="F11" s="359"/>
      <c r="G11" s="359"/>
      <c r="H11" s="359"/>
      <c r="I11" s="359"/>
      <c r="J11" s="359"/>
      <c r="K11" s="359"/>
      <c r="L11" s="359"/>
      <c r="M11" s="359"/>
      <c r="N11" s="360"/>
    </row>
    <row r="12" spans="2:18" ht="7.5" customHeight="1" x14ac:dyDescent="0.25"/>
    <row r="13" spans="2:18" x14ac:dyDescent="0.25">
      <c r="B13" s="358" t="s">
        <v>125</v>
      </c>
      <c r="C13" s="359"/>
      <c r="D13" s="359"/>
      <c r="E13" s="359"/>
      <c r="F13" s="359"/>
      <c r="G13" s="359"/>
      <c r="H13" s="359"/>
      <c r="I13" s="359"/>
      <c r="J13" s="359"/>
      <c r="K13" s="359"/>
      <c r="L13" s="359"/>
      <c r="M13" s="359"/>
      <c r="N13" s="360"/>
    </row>
    <row r="14" spans="2:18" ht="7.5" customHeight="1" x14ac:dyDescent="0.25"/>
    <row r="15" spans="2:18" x14ac:dyDescent="0.25">
      <c r="B15" s="358" t="s">
        <v>127</v>
      </c>
      <c r="C15" s="359"/>
      <c r="D15" s="359"/>
      <c r="E15" s="359"/>
      <c r="F15" s="359"/>
      <c r="G15" s="359"/>
      <c r="H15" s="359"/>
      <c r="I15" s="359"/>
      <c r="J15" s="359"/>
      <c r="K15" s="359"/>
      <c r="L15" s="359"/>
      <c r="M15" s="359"/>
      <c r="N15" s="359"/>
      <c r="O15" s="359"/>
      <c r="P15" s="359"/>
      <c r="Q15" s="359"/>
      <c r="R15" s="360"/>
    </row>
    <row r="16" spans="2:18" ht="7.5" customHeight="1" x14ac:dyDescent="0.25"/>
    <row r="17" spans="2:18" x14ac:dyDescent="0.25">
      <c r="B17" s="358" t="s">
        <v>118</v>
      </c>
      <c r="C17" s="359"/>
      <c r="D17" s="359"/>
      <c r="E17" s="359"/>
      <c r="F17" s="359"/>
      <c r="G17" s="360"/>
    </row>
    <row r="18" spans="2:18" ht="7.5" customHeight="1" x14ac:dyDescent="0.25"/>
    <row r="19" spans="2:18" x14ac:dyDescent="0.25">
      <c r="C19" s="361" t="s">
        <v>119</v>
      </c>
      <c r="D19" s="362"/>
      <c r="E19" s="362"/>
      <c r="F19" s="362"/>
      <c r="G19" s="362"/>
      <c r="H19" s="362"/>
      <c r="I19" s="362"/>
      <c r="J19" s="362"/>
      <c r="K19" s="362"/>
      <c r="L19" s="362"/>
      <c r="M19" s="362"/>
      <c r="N19" s="363"/>
    </row>
    <row r="20" spans="2:18" x14ac:dyDescent="0.25">
      <c r="C20" s="364" t="s">
        <v>120</v>
      </c>
      <c r="D20" s="365"/>
      <c r="E20" s="365"/>
      <c r="F20" s="365"/>
      <c r="G20" s="365"/>
      <c r="H20" s="365"/>
      <c r="I20" s="365"/>
      <c r="J20" s="365"/>
      <c r="K20" s="365"/>
      <c r="L20" s="365"/>
      <c r="M20" s="365"/>
      <c r="N20" s="366"/>
    </row>
    <row r="21" spans="2:18" x14ac:dyDescent="0.25">
      <c r="C21" s="364" t="s">
        <v>126</v>
      </c>
      <c r="D21" s="365"/>
      <c r="E21" s="365"/>
      <c r="F21" s="365"/>
      <c r="G21" s="365"/>
      <c r="H21" s="365"/>
      <c r="I21" s="365"/>
      <c r="J21" s="365"/>
      <c r="K21" s="365"/>
      <c r="L21" s="365"/>
      <c r="M21" s="365"/>
      <c r="N21" s="366"/>
    </row>
    <row r="22" spans="2:18" x14ac:dyDescent="0.25">
      <c r="C22" s="367" t="s">
        <v>121</v>
      </c>
      <c r="D22" s="368"/>
      <c r="E22" s="368"/>
      <c r="F22" s="368"/>
      <c r="G22" s="368"/>
      <c r="H22" s="368"/>
      <c r="I22" s="368"/>
      <c r="J22" s="368"/>
      <c r="K22" s="368"/>
      <c r="L22" s="368"/>
      <c r="M22" s="368"/>
      <c r="N22" s="369"/>
    </row>
    <row r="23" spans="2:18" ht="7.5" customHeight="1" x14ac:dyDescent="0.25"/>
    <row r="24" spans="2:18" x14ac:dyDescent="0.25">
      <c r="B24" s="361" t="s">
        <v>129</v>
      </c>
      <c r="C24" s="362"/>
      <c r="D24" s="362"/>
      <c r="E24" s="362"/>
      <c r="F24" s="362"/>
      <c r="G24" s="362"/>
      <c r="H24" s="362"/>
      <c r="I24" s="362"/>
      <c r="J24" s="362"/>
      <c r="K24" s="362"/>
      <c r="L24" s="362"/>
      <c r="M24" s="362"/>
      <c r="N24" s="362"/>
      <c r="O24" s="362"/>
      <c r="P24" s="362"/>
      <c r="Q24" s="362"/>
      <c r="R24" s="363"/>
    </row>
    <row r="25" spans="2:18" x14ac:dyDescent="0.25">
      <c r="B25" s="367" t="s">
        <v>130</v>
      </c>
      <c r="C25" s="368"/>
      <c r="D25" s="368"/>
      <c r="E25" s="368"/>
      <c r="F25" s="368"/>
      <c r="G25" s="368"/>
      <c r="H25" s="368"/>
      <c r="I25" s="368"/>
      <c r="J25" s="368"/>
      <c r="K25" s="368"/>
      <c r="L25" s="368"/>
      <c r="M25" s="368"/>
      <c r="N25" s="368"/>
      <c r="O25" s="368"/>
      <c r="P25" s="368"/>
      <c r="Q25" s="368"/>
      <c r="R25" s="369"/>
    </row>
  </sheetData>
  <sheetProtection sheet="1" objects="1" scenarios="1"/>
  <mergeCells count="14">
    <mergeCell ref="B11:N11"/>
    <mergeCell ref="B13:N13"/>
    <mergeCell ref="B24:R24"/>
    <mergeCell ref="B25:R25"/>
    <mergeCell ref="B2:E3"/>
    <mergeCell ref="B5:R5"/>
    <mergeCell ref="B7:N7"/>
    <mergeCell ref="B9:G9"/>
    <mergeCell ref="B15:R15"/>
    <mergeCell ref="B17:G17"/>
    <mergeCell ref="C19:N19"/>
    <mergeCell ref="C20:N20"/>
    <mergeCell ref="C21:N21"/>
    <mergeCell ref="C22:N22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7D6C5"/>
  </sheetPr>
  <dimension ref="B1:S23"/>
  <sheetViews>
    <sheetView zoomScale="130" zoomScaleNormal="130" workbookViewId="0"/>
  </sheetViews>
  <sheetFormatPr defaultRowHeight="15" x14ac:dyDescent="0.25"/>
  <cols>
    <col min="1" max="1" width="3" style="29" customWidth="1"/>
    <col min="2" max="2" width="10.5703125" style="29" bestFit="1" customWidth="1"/>
    <col min="3" max="5" width="7" style="29" customWidth="1"/>
    <col min="6" max="6" width="5.7109375" style="29" customWidth="1"/>
    <col min="7" max="9" width="7" style="29" customWidth="1"/>
    <col min="10" max="12" width="7.5703125" style="29" customWidth="1"/>
    <col min="13" max="19" width="7" style="29" customWidth="1"/>
    <col min="20" max="16384" width="9.140625" style="29"/>
  </cols>
  <sheetData>
    <row r="1" spans="2:19" ht="15.75" thickBot="1" x14ac:dyDescent="0.3"/>
    <row r="2" spans="2:19" ht="15.75" thickBot="1" x14ac:dyDescent="0.3">
      <c r="B2" s="168" t="s">
        <v>85</v>
      </c>
      <c r="C2" s="220">
        <f>Scores!N2</f>
        <v>0</v>
      </c>
      <c r="D2" s="221"/>
      <c r="E2" s="221"/>
      <c r="F2" s="176" t="s">
        <v>66</v>
      </c>
      <c r="G2" s="222">
        <f>Scores!N3</f>
        <v>0</v>
      </c>
      <c r="H2" s="221"/>
      <c r="I2" s="223"/>
      <c r="K2" s="171" t="s">
        <v>91</v>
      </c>
      <c r="L2" s="224">
        <f>Scores!N5</f>
        <v>0</v>
      </c>
      <c r="M2" s="225"/>
      <c r="N2" s="226"/>
      <c r="P2" s="210" t="s">
        <v>89</v>
      </c>
      <c r="Q2" s="211"/>
      <c r="R2" s="211"/>
      <c r="S2" s="212"/>
    </row>
    <row r="3" spans="2:19" ht="15.75" thickBot="1" x14ac:dyDescent="0.3">
      <c r="B3" s="169" t="s">
        <v>83</v>
      </c>
      <c r="C3" s="161">
        <f>Scores!U45</f>
        <v>0</v>
      </c>
      <c r="P3" s="213"/>
      <c r="Q3" s="214"/>
      <c r="R3" s="214"/>
      <c r="S3" s="215"/>
    </row>
    <row r="4" spans="2:19" ht="15.75" thickBot="1" x14ac:dyDescent="0.3">
      <c r="B4" s="170" t="s">
        <v>84</v>
      </c>
      <c r="C4" s="162" t="str">
        <f>Scores!U46</f>
        <v>10-10</v>
      </c>
      <c r="E4" s="227" t="s">
        <v>105</v>
      </c>
      <c r="F4" s="228"/>
      <c r="G4" s="177" t="s">
        <v>92</v>
      </c>
      <c r="H4" s="177" t="s">
        <v>106</v>
      </c>
      <c r="I4" s="177" t="s">
        <v>107</v>
      </c>
      <c r="J4" s="177" t="s">
        <v>108</v>
      </c>
      <c r="K4" s="163" t="s">
        <v>3</v>
      </c>
    </row>
    <row r="5" spans="2:19" x14ac:dyDescent="0.25">
      <c r="E5" s="229" t="s">
        <v>0</v>
      </c>
      <c r="F5" s="230"/>
      <c r="G5" s="142">
        <f>Scores!T10</f>
        <v>0</v>
      </c>
      <c r="H5" s="142">
        <f>Scores!T20</f>
        <v>0</v>
      </c>
      <c r="I5" s="142">
        <f>Scores!T30</f>
        <v>0</v>
      </c>
      <c r="J5" s="142">
        <f>Scores!T40</f>
        <v>0</v>
      </c>
      <c r="K5" s="161">
        <f>SUM(G5:J5)</f>
        <v>0</v>
      </c>
    </row>
    <row r="6" spans="2:19" x14ac:dyDescent="0.25">
      <c r="E6" s="229" t="s">
        <v>1</v>
      </c>
      <c r="F6" s="230"/>
      <c r="G6" s="142">
        <f>Scores!U10</f>
        <v>0</v>
      </c>
      <c r="H6" s="142">
        <f>Scores!U20</f>
        <v>0</v>
      </c>
      <c r="I6" s="142">
        <f>Scores!U30</f>
        <v>0</v>
      </c>
      <c r="J6" s="142">
        <f>Scores!U40</f>
        <v>0</v>
      </c>
      <c r="K6" s="161">
        <f t="shared" ref="K6:K7" si="0">SUM(G6:J6)</f>
        <v>0</v>
      </c>
    </row>
    <row r="7" spans="2:19" ht="15.75" thickBot="1" x14ac:dyDescent="0.3">
      <c r="E7" s="231" t="s">
        <v>3</v>
      </c>
      <c r="F7" s="232"/>
      <c r="G7" s="143">
        <f>Scores!T15</f>
        <v>0</v>
      </c>
      <c r="H7" s="143">
        <f>Scores!T25</f>
        <v>0</v>
      </c>
      <c r="I7" s="143">
        <f>Scores!T35</f>
        <v>0</v>
      </c>
      <c r="J7" s="143">
        <f>Scores!T45</f>
        <v>0</v>
      </c>
      <c r="K7" s="162">
        <f t="shared" si="0"/>
        <v>0</v>
      </c>
    </row>
    <row r="8" spans="2:19" ht="15.75" thickBot="1" x14ac:dyDescent="0.3">
      <c r="N8" s="245" t="s">
        <v>109</v>
      </c>
      <c r="O8" s="246"/>
      <c r="P8" s="246"/>
      <c r="Q8" s="246"/>
      <c r="R8" s="246"/>
      <c r="S8" s="247"/>
    </row>
    <row r="9" spans="2:19" ht="15.75" customHeight="1" thickBot="1" x14ac:dyDescent="0.3">
      <c r="B9" s="198" t="s">
        <v>112</v>
      </c>
      <c r="C9" s="199"/>
      <c r="D9" s="199"/>
      <c r="E9" s="199"/>
      <c r="F9" s="199"/>
      <c r="G9" s="199"/>
      <c r="H9" s="200"/>
      <c r="J9" s="216" t="s">
        <v>87</v>
      </c>
      <c r="K9" s="218" t="s">
        <v>86</v>
      </c>
      <c r="L9" s="257" t="s">
        <v>88</v>
      </c>
      <c r="N9" s="248" t="s">
        <v>115</v>
      </c>
      <c r="O9" s="249"/>
      <c r="P9" s="249"/>
      <c r="Q9" s="249"/>
      <c r="R9" s="249"/>
      <c r="S9" s="250"/>
    </row>
    <row r="10" spans="2:19" ht="15.75" thickBot="1" x14ac:dyDescent="0.3">
      <c r="J10" s="217"/>
      <c r="K10" s="219"/>
      <c r="L10" s="258"/>
      <c r="N10" s="248"/>
      <c r="O10" s="249"/>
      <c r="P10" s="249"/>
      <c r="Q10" s="249"/>
      <c r="R10" s="249"/>
      <c r="S10" s="250"/>
    </row>
    <row r="11" spans="2:19" x14ac:dyDescent="0.25">
      <c r="B11" s="172" t="str">
        <f>Scores!B2</f>
        <v>Pair 1</v>
      </c>
      <c r="C11" s="236">
        <f>Scores!D2</f>
        <v>0</v>
      </c>
      <c r="D11" s="237"/>
      <c r="E11" s="238"/>
      <c r="F11" s="177" t="s">
        <v>78</v>
      </c>
      <c r="G11" s="236">
        <f>Scores!H2</f>
        <v>0</v>
      </c>
      <c r="H11" s="237"/>
      <c r="I11" s="237"/>
      <c r="J11" s="183">
        <f>'Cross-IMPs'!U36</f>
        <v>0</v>
      </c>
      <c r="K11" s="185">
        <f>Butlers!U36</f>
        <v>0</v>
      </c>
      <c r="L11" s="164">
        <f>'YL Format'!M51</f>
        <v>0</v>
      </c>
      <c r="N11" s="251" t="s">
        <v>110</v>
      </c>
      <c r="O11" s="252"/>
      <c r="P11" s="252"/>
      <c r="Q11" s="252"/>
      <c r="R11" s="252"/>
      <c r="S11" s="253"/>
    </row>
    <row r="12" spans="2:19" x14ac:dyDescent="0.25">
      <c r="B12" s="173" t="str">
        <f>Scores!B3</f>
        <v>Pair 3</v>
      </c>
      <c r="C12" s="233">
        <f>Scores!D3</f>
        <v>0</v>
      </c>
      <c r="D12" s="234"/>
      <c r="E12" s="235"/>
      <c r="F12" s="178" t="s">
        <v>78</v>
      </c>
      <c r="G12" s="233">
        <f>Scores!H3</f>
        <v>0</v>
      </c>
      <c r="H12" s="234"/>
      <c r="I12" s="234"/>
      <c r="J12" s="183">
        <f>'Cross-IMPs'!U37</f>
        <v>0</v>
      </c>
      <c r="K12" s="185">
        <f>Butlers!U37</f>
        <v>0</v>
      </c>
      <c r="L12" s="161">
        <f>'YL Format'!O51</f>
        <v>0</v>
      </c>
      <c r="N12" s="251"/>
      <c r="O12" s="252"/>
      <c r="P12" s="252"/>
      <c r="Q12" s="252"/>
      <c r="R12" s="252"/>
      <c r="S12" s="253"/>
    </row>
    <row r="13" spans="2:19" x14ac:dyDescent="0.25">
      <c r="B13" s="174" t="str">
        <f>Scores!B4</f>
        <v>Pair 2</v>
      </c>
      <c r="C13" s="233">
        <f>Scores!D4</f>
        <v>0</v>
      </c>
      <c r="D13" s="234"/>
      <c r="E13" s="235"/>
      <c r="F13" s="178" t="s">
        <v>78</v>
      </c>
      <c r="G13" s="233">
        <f>Scores!H4</f>
        <v>0</v>
      </c>
      <c r="H13" s="234"/>
      <c r="I13" s="234"/>
      <c r="J13" s="183">
        <f>'Cross-IMPs'!U38</f>
        <v>0</v>
      </c>
      <c r="K13" s="185">
        <f>Butlers!U38</f>
        <v>0</v>
      </c>
      <c r="L13" s="161">
        <f>'YL Format'!N51</f>
        <v>0</v>
      </c>
      <c r="N13" s="239" t="s">
        <v>111</v>
      </c>
      <c r="O13" s="240"/>
      <c r="P13" s="240"/>
      <c r="Q13" s="240"/>
      <c r="R13" s="240"/>
      <c r="S13" s="241"/>
    </row>
    <row r="14" spans="2:19" ht="15.75" thickBot="1" x14ac:dyDescent="0.3">
      <c r="B14" s="175" t="str">
        <f>Scores!B5</f>
        <v>Pair 4</v>
      </c>
      <c r="C14" s="254">
        <f>Scores!D5</f>
        <v>0</v>
      </c>
      <c r="D14" s="255"/>
      <c r="E14" s="256"/>
      <c r="F14" s="179" t="s">
        <v>78</v>
      </c>
      <c r="G14" s="254">
        <f>Scores!H5</f>
        <v>0</v>
      </c>
      <c r="H14" s="255"/>
      <c r="I14" s="255"/>
      <c r="J14" s="184">
        <f>'Cross-IMPs'!U39</f>
        <v>0</v>
      </c>
      <c r="K14" s="186">
        <f>Butlers!U39</f>
        <v>0</v>
      </c>
      <c r="L14" s="162">
        <f>'YL Format'!P51</f>
        <v>0</v>
      </c>
      <c r="N14" s="242"/>
      <c r="O14" s="243"/>
      <c r="P14" s="243"/>
      <c r="Q14" s="243"/>
      <c r="R14" s="243"/>
      <c r="S14" s="244"/>
    </row>
    <row r="15" spans="2:19" ht="15.75" thickBot="1" x14ac:dyDescent="0.3"/>
    <row r="16" spans="2:19" ht="15.75" thickBot="1" x14ac:dyDescent="0.3">
      <c r="B16" s="198" t="s">
        <v>114</v>
      </c>
      <c r="C16" s="199"/>
      <c r="D16" s="199"/>
      <c r="E16" s="199"/>
      <c r="F16" s="199"/>
      <c r="G16" s="199"/>
      <c r="H16" s="200"/>
    </row>
    <row r="17" spans="2:17" ht="15.75" thickBot="1" x14ac:dyDescent="0.3"/>
    <row r="18" spans="2:17" ht="15.75" thickBot="1" x14ac:dyDescent="0.3">
      <c r="C18" s="207" t="s">
        <v>87</v>
      </c>
      <c r="D18" s="208"/>
      <c r="E18" s="208"/>
      <c r="F18" s="208"/>
      <c r="G18" s="209"/>
      <c r="H18" s="201" t="s">
        <v>86</v>
      </c>
      <c r="I18" s="202"/>
      <c r="J18" s="202"/>
      <c r="K18" s="202"/>
      <c r="L18" s="203"/>
      <c r="M18" s="204" t="s">
        <v>113</v>
      </c>
      <c r="N18" s="205"/>
      <c r="O18" s="205"/>
      <c r="P18" s="205"/>
      <c r="Q18" s="206"/>
    </row>
    <row r="19" spans="2:17" ht="15.75" thickBot="1" x14ac:dyDescent="0.3">
      <c r="C19" s="146" t="s">
        <v>92</v>
      </c>
      <c r="D19" s="147" t="s">
        <v>106</v>
      </c>
      <c r="E19" s="147" t="s">
        <v>107</v>
      </c>
      <c r="F19" s="147" t="s">
        <v>108</v>
      </c>
      <c r="G19" s="167" t="s">
        <v>3</v>
      </c>
      <c r="H19" s="144" t="s">
        <v>92</v>
      </c>
      <c r="I19" s="145" t="s">
        <v>106</v>
      </c>
      <c r="J19" s="145" t="s">
        <v>107</v>
      </c>
      <c r="K19" s="145" t="s">
        <v>108</v>
      </c>
      <c r="L19" s="166" t="s">
        <v>3</v>
      </c>
      <c r="M19" s="187" t="s">
        <v>92</v>
      </c>
      <c r="N19" s="188" t="s">
        <v>106</v>
      </c>
      <c r="O19" s="188" t="s">
        <v>107</v>
      </c>
      <c r="P19" s="188" t="s">
        <v>108</v>
      </c>
      <c r="Q19" s="191" t="s">
        <v>3</v>
      </c>
    </row>
    <row r="20" spans="2:17" x14ac:dyDescent="0.25">
      <c r="B20" s="180" t="str">
        <f>Scores!B9</f>
        <v>1. /</v>
      </c>
      <c r="C20" s="154">
        <f>'Cross-IMPs'!T9</f>
        <v>0</v>
      </c>
      <c r="D20" s="155">
        <f>'Cross-IMPs'!T18</f>
        <v>0</v>
      </c>
      <c r="E20" s="155">
        <f>'Cross-IMPs'!T27</f>
        <v>0</v>
      </c>
      <c r="F20" s="156">
        <f>'Cross-IMPs'!T36</f>
        <v>0</v>
      </c>
      <c r="G20" s="157">
        <f>'Cross-IMPs'!U36</f>
        <v>0</v>
      </c>
      <c r="H20" s="142">
        <f>Butlers!T9</f>
        <v>0</v>
      </c>
      <c r="I20" s="142">
        <f>Butlers!T18</f>
        <v>0</v>
      </c>
      <c r="J20" s="142">
        <f>Butlers!T27</f>
        <v>0</v>
      </c>
      <c r="K20" s="148">
        <f>Butlers!T36</f>
        <v>0</v>
      </c>
      <c r="L20" s="152">
        <f>Butlers!U36</f>
        <v>0</v>
      </c>
      <c r="M20" s="150">
        <f>'YL Format'!M20</f>
        <v>0</v>
      </c>
      <c r="N20" s="142">
        <f>'YL Format'!M30</f>
        <v>0</v>
      </c>
      <c r="O20" s="142">
        <f>'YL Format'!M40</f>
        <v>0</v>
      </c>
      <c r="P20" s="142">
        <f>'YL Format'!M50</f>
        <v>0</v>
      </c>
      <c r="Q20" s="189">
        <f>'YL Format'!M51</f>
        <v>0</v>
      </c>
    </row>
    <row r="21" spans="2:17" x14ac:dyDescent="0.25">
      <c r="B21" s="181" t="str">
        <f>Scores!B10</f>
        <v>3. /</v>
      </c>
      <c r="C21" s="154">
        <f>'Cross-IMPs'!T10</f>
        <v>0</v>
      </c>
      <c r="D21" s="155">
        <f>'Cross-IMPs'!T19</f>
        <v>0</v>
      </c>
      <c r="E21" s="155">
        <f>'Cross-IMPs'!T28</f>
        <v>0</v>
      </c>
      <c r="F21" s="156">
        <f>'Cross-IMPs'!T37</f>
        <v>0</v>
      </c>
      <c r="G21" s="157">
        <f>'Cross-IMPs'!U37</f>
        <v>0</v>
      </c>
      <c r="H21" s="142">
        <f>Butlers!T10</f>
        <v>0</v>
      </c>
      <c r="I21" s="142">
        <f>Butlers!T19</f>
        <v>0</v>
      </c>
      <c r="J21" s="142">
        <f>Butlers!T28</f>
        <v>0</v>
      </c>
      <c r="K21" s="148">
        <f>Butlers!T37</f>
        <v>0</v>
      </c>
      <c r="L21" s="152">
        <f>Butlers!U37</f>
        <v>0</v>
      </c>
      <c r="M21" s="150">
        <f>'YL Format'!O20</f>
        <v>0</v>
      </c>
      <c r="N21" s="142">
        <f>'YL Format'!O30</f>
        <v>0</v>
      </c>
      <c r="O21" s="142">
        <f>'YL Format'!O40</f>
        <v>0</v>
      </c>
      <c r="P21" s="142">
        <f>'YL Format'!O50</f>
        <v>0</v>
      </c>
      <c r="Q21" s="189">
        <f>'YL Format'!O51</f>
        <v>0</v>
      </c>
    </row>
    <row r="22" spans="2:17" x14ac:dyDescent="0.25">
      <c r="B22" s="181" t="str">
        <f>Scores!B11</f>
        <v>2. /</v>
      </c>
      <c r="C22" s="154">
        <f>'Cross-IMPs'!T11</f>
        <v>0</v>
      </c>
      <c r="D22" s="155">
        <f>'Cross-IMPs'!T20</f>
        <v>0</v>
      </c>
      <c r="E22" s="155">
        <f>'Cross-IMPs'!T29</f>
        <v>0</v>
      </c>
      <c r="F22" s="156">
        <f>'Cross-IMPs'!T38</f>
        <v>0</v>
      </c>
      <c r="G22" s="157">
        <f>'Cross-IMPs'!U38</f>
        <v>0</v>
      </c>
      <c r="H22" s="142">
        <f>Butlers!T11</f>
        <v>0</v>
      </c>
      <c r="I22" s="142">
        <f>Butlers!T20</f>
        <v>0</v>
      </c>
      <c r="J22" s="142">
        <f>Butlers!T29</f>
        <v>0</v>
      </c>
      <c r="K22" s="148">
        <f>Butlers!T38</f>
        <v>0</v>
      </c>
      <c r="L22" s="152">
        <f>Butlers!U38</f>
        <v>0</v>
      </c>
      <c r="M22" s="150">
        <f>'YL Format'!N20</f>
        <v>0</v>
      </c>
      <c r="N22" s="142">
        <f>'YL Format'!N30</f>
        <v>0</v>
      </c>
      <c r="O22" s="142">
        <f>'YL Format'!N40</f>
        <v>0</v>
      </c>
      <c r="P22" s="142">
        <f>'YL Format'!N50</f>
        <v>0</v>
      </c>
      <c r="Q22" s="189">
        <f>'YL Format'!N51</f>
        <v>0</v>
      </c>
    </row>
    <row r="23" spans="2:17" ht="15.75" thickBot="1" x14ac:dyDescent="0.3">
      <c r="B23" s="182" t="str">
        <f>Scores!B12</f>
        <v>4. /</v>
      </c>
      <c r="C23" s="158">
        <f>'Cross-IMPs'!T12</f>
        <v>0</v>
      </c>
      <c r="D23" s="70">
        <f>'Cross-IMPs'!T21</f>
        <v>0</v>
      </c>
      <c r="E23" s="70">
        <f>'Cross-IMPs'!T30</f>
        <v>0</v>
      </c>
      <c r="F23" s="159">
        <f>'Cross-IMPs'!T39</f>
        <v>0</v>
      </c>
      <c r="G23" s="160">
        <f>'Cross-IMPs'!U39</f>
        <v>0</v>
      </c>
      <c r="H23" s="143">
        <f>Butlers!T12</f>
        <v>0</v>
      </c>
      <c r="I23" s="143">
        <f>Butlers!T21</f>
        <v>0</v>
      </c>
      <c r="J23" s="143">
        <f>Butlers!T30</f>
        <v>0</v>
      </c>
      <c r="K23" s="149">
        <f>Butlers!T39</f>
        <v>0</v>
      </c>
      <c r="L23" s="153">
        <f>Butlers!U39</f>
        <v>0</v>
      </c>
      <c r="M23" s="151">
        <f>'YL Format'!P20</f>
        <v>0</v>
      </c>
      <c r="N23" s="143">
        <f>'YL Format'!P30</f>
        <v>0</v>
      </c>
      <c r="O23" s="143">
        <f>'YL Format'!P40</f>
        <v>0</v>
      </c>
      <c r="P23" s="143">
        <f>'YL Format'!P50</f>
        <v>0</v>
      </c>
      <c r="Q23" s="190">
        <f>'YL Format'!P51</f>
        <v>0</v>
      </c>
    </row>
  </sheetData>
  <sheetProtection sheet="1" objects="1" scenarios="1"/>
  <mergeCells count="28">
    <mergeCell ref="C12:E12"/>
    <mergeCell ref="N13:S14"/>
    <mergeCell ref="B9:H9"/>
    <mergeCell ref="N8:S8"/>
    <mergeCell ref="N9:S10"/>
    <mergeCell ref="N11:S12"/>
    <mergeCell ref="G13:I13"/>
    <mergeCell ref="C14:E14"/>
    <mergeCell ref="G14:I14"/>
    <mergeCell ref="L9:L10"/>
    <mergeCell ref="G11:I11"/>
    <mergeCell ref="G12:I12"/>
    <mergeCell ref="B16:H16"/>
    <mergeCell ref="H18:L18"/>
    <mergeCell ref="M18:Q18"/>
    <mergeCell ref="C18:G18"/>
    <mergeCell ref="P2:S3"/>
    <mergeCell ref="J9:J10"/>
    <mergeCell ref="K9:K10"/>
    <mergeCell ref="C2:E2"/>
    <mergeCell ref="G2:I2"/>
    <mergeCell ref="L2:N2"/>
    <mergeCell ref="E4:F4"/>
    <mergeCell ref="E5:F5"/>
    <mergeCell ref="E6:F6"/>
    <mergeCell ref="E7:F7"/>
    <mergeCell ref="C13:E13"/>
    <mergeCell ref="C11:E11"/>
  </mergeCells>
  <conditionalFormatting sqref="J11:L14">
    <cfRule type="cellIs" dxfId="222" priority="49" operator="greaterThan">
      <formula>0</formula>
    </cfRule>
    <cfRule type="cellIs" dxfId="221" priority="50" operator="lessThan">
      <formula>0</formula>
    </cfRule>
  </conditionalFormatting>
  <conditionalFormatting sqref="C3">
    <cfRule type="cellIs" dxfId="220" priority="47" operator="greaterThan">
      <formula>0</formula>
    </cfRule>
    <cfRule type="cellIs" dxfId="219" priority="48" operator="lessThan">
      <formula>0</formula>
    </cfRule>
  </conditionalFormatting>
  <conditionalFormatting sqref="G5">
    <cfRule type="cellIs" dxfId="218" priority="21" operator="greaterThan">
      <formula>0</formula>
    </cfRule>
    <cfRule type="cellIs" dxfId="217" priority="22" operator="lessThan">
      <formula>0</formula>
    </cfRule>
  </conditionalFormatting>
  <conditionalFormatting sqref="G6">
    <cfRule type="cellIs" dxfId="216" priority="19" operator="greaterThan">
      <formula>0</formula>
    </cfRule>
    <cfRule type="cellIs" dxfId="215" priority="20" operator="lessThan">
      <formula>0</formula>
    </cfRule>
  </conditionalFormatting>
  <conditionalFormatting sqref="G7">
    <cfRule type="cellIs" dxfId="214" priority="17" operator="greaterThan">
      <formula>0</formula>
    </cfRule>
    <cfRule type="cellIs" dxfId="213" priority="18" operator="lessThan">
      <formula>0</formula>
    </cfRule>
  </conditionalFormatting>
  <conditionalFormatting sqref="H5:K7">
    <cfRule type="cellIs" dxfId="212" priority="15" operator="greaterThan">
      <formula>0</formula>
    </cfRule>
    <cfRule type="cellIs" dxfId="211" priority="16" operator="lessThan">
      <formula>0</formula>
    </cfRule>
  </conditionalFormatting>
  <conditionalFormatting sqref="M20:Q23">
    <cfRule type="cellIs" dxfId="210" priority="9" operator="greaterThan">
      <formula>0</formula>
    </cfRule>
    <cfRule type="cellIs" dxfId="209" priority="10" operator="lessThan">
      <formula>0</formula>
    </cfRule>
  </conditionalFormatting>
  <conditionalFormatting sqref="G20:G23">
    <cfRule type="cellIs" dxfId="208" priority="7" operator="greaterThan">
      <formula>0</formula>
    </cfRule>
    <cfRule type="cellIs" dxfId="207" priority="8" operator="lessThan">
      <formula>0</formula>
    </cfRule>
  </conditionalFormatting>
  <conditionalFormatting sqref="L20:L23">
    <cfRule type="cellIs" dxfId="206" priority="5" operator="greaterThan">
      <formula>0</formula>
    </cfRule>
    <cfRule type="cellIs" dxfId="205" priority="6" operator="lessThan">
      <formula>0</formula>
    </cfRule>
  </conditionalFormatting>
  <conditionalFormatting sqref="C20:F23">
    <cfRule type="cellIs" dxfId="204" priority="3" operator="greaterThan">
      <formula>0</formula>
    </cfRule>
    <cfRule type="cellIs" dxfId="203" priority="4" operator="lessThan">
      <formula>0</formula>
    </cfRule>
  </conditionalFormatting>
  <conditionalFormatting sqref="H20:K23">
    <cfRule type="cellIs" dxfId="202" priority="1" operator="greaterThan">
      <formula>0</formula>
    </cfRule>
    <cfRule type="cellIs" dxfId="201" priority="2" operator="lessThan">
      <formula>0</formula>
    </cfRule>
  </conditionalFormatting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AL70"/>
  <sheetViews>
    <sheetView zoomScaleNormal="100" workbookViewId="0"/>
  </sheetViews>
  <sheetFormatPr defaultRowHeight="15" x14ac:dyDescent="0.25"/>
  <cols>
    <col min="1" max="1" width="3" style="26" customWidth="1"/>
    <col min="2" max="2" width="11.5703125" style="26" customWidth="1"/>
    <col min="3" max="3" width="3.85546875" style="26" customWidth="1"/>
    <col min="4" max="19" width="7.42578125" style="26" customWidth="1"/>
    <col min="20" max="20" width="8.28515625" style="25" bestFit="1" customWidth="1"/>
    <col min="21" max="21" width="8.28515625" style="25" customWidth="1"/>
    <col min="22" max="16384" width="9.140625" style="26"/>
  </cols>
  <sheetData>
    <row r="1" spans="1:38" ht="15.75" thickBot="1" x14ac:dyDescent="0.3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30"/>
      <c r="U1" s="30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  <c r="AH1" s="29"/>
      <c r="AI1" s="29"/>
      <c r="AJ1" s="29"/>
      <c r="AK1" s="29"/>
      <c r="AL1" s="29"/>
    </row>
    <row r="2" spans="1:38" x14ac:dyDescent="0.25">
      <c r="A2" s="29"/>
      <c r="B2" s="31" t="s">
        <v>74</v>
      </c>
      <c r="C2" s="32" t="s">
        <v>72</v>
      </c>
      <c r="D2" s="273"/>
      <c r="E2" s="274"/>
      <c r="F2" s="274"/>
      <c r="G2" s="33" t="s">
        <v>78</v>
      </c>
      <c r="H2" s="274"/>
      <c r="I2" s="274"/>
      <c r="J2" s="275"/>
      <c r="K2" s="29"/>
      <c r="L2" s="267" t="s">
        <v>79</v>
      </c>
      <c r="M2" s="268"/>
      <c r="N2" s="269"/>
      <c r="O2" s="269"/>
      <c r="P2" s="270"/>
      <c r="Q2" s="29"/>
      <c r="R2" s="285" t="s">
        <v>81</v>
      </c>
      <c r="S2" s="286"/>
      <c r="T2" s="286"/>
      <c r="U2" s="287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</row>
    <row r="3" spans="1:38" ht="15.75" thickBot="1" x14ac:dyDescent="0.3">
      <c r="A3" s="29"/>
      <c r="B3" s="34" t="s">
        <v>75</v>
      </c>
      <c r="C3" s="35" t="str">
        <f>IF(C2="EW","EW",IF(C2="NS","NS"))</f>
        <v>EW</v>
      </c>
      <c r="D3" s="276"/>
      <c r="E3" s="277"/>
      <c r="F3" s="277"/>
      <c r="G3" s="36" t="s">
        <v>78</v>
      </c>
      <c r="H3" s="277"/>
      <c r="I3" s="277"/>
      <c r="J3" s="278"/>
      <c r="K3" s="29"/>
      <c r="L3" s="271" t="s">
        <v>80</v>
      </c>
      <c r="M3" s="272"/>
      <c r="N3" s="279"/>
      <c r="O3" s="279"/>
      <c r="P3" s="280"/>
      <c r="Q3" s="29"/>
      <c r="R3" s="288"/>
      <c r="S3" s="289"/>
      <c r="T3" s="289"/>
      <c r="U3" s="290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</row>
    <row r="4" spans="1:38" ht="15.75" thickBot="1" x14ac:dyDescent="0.3">
      <c r="A4" s="29"/>
      <c r="B4" s="34" t="s">
        <v>76</v>
      </c>
      <c r="C4" s="35" t="str">
        <f>IF(C2="EW","NS",IF(C2="NS","EW"))</f>
        <v>NS</v>
      </c>
      <c r="D4" s="276"/>
      <c r="E4" s="277"/>
      <c r="F4" s="277"/>
      <c r="G4" s="36" t="s">
        <v>78</v>
      </c>
      <c r="H4" s="277"/>
      <c r="I4" s="277"/>
      <c r="J4" s="278"/>
      <c r="K4" s="29"/>
      <c r="L4" s="30"/>
      <c r="M4" s="30"/>
      <c r="N4" s="29"/>
      <c r="O4" s="29"/>
      <c r="P4" s="29"/>
      <c r="Q4" s="29"/>
      <c r="R4" s="291" t="s">
        <v>82</v>
      </c>
      <c r="S4" s="291"/>
      <c r="T4" s="291"/>
      <c r="U4" s="291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</row>
    <row r="5" spans="1:38" ht="15.75" thickBot="1" x14ac:dyDescent="0.3">
      <c r="A5" s="29"/>
      <c r="B5" s="37" t="s">
        <v>77</v>
      </c>
      <c r="C5" s="38" t="str">
        <f>IF(C2="EW","NS",IF(C2="NS","EW"))</f>
        <v>NS</v>
      </c>
      <c r="D5" s="259"/>
      <c r="E5" s="260"/>
      <c r="F5" s="260"/>
      <c r="G5" s="39" t="s">
        <v>78</v>
      </c>
      <c r="H5" s="260"/>
      <c r="I5" s="260"/>
      <c r="J5" s="261"/>
      <c r="K5" s="29"/>
      <c r="L5" s="262" t="s">
        <v>47</v>
      </c>
      <c r="M5" s="263"/>
      <c r="N5" s="264"/>
      <c r="O5" s="265"/>
      <c r="P5" s="266"/>
      <c r="Q5" s="29"/>
      <c r="R5" s="292"/>
      <c r="S5" s="292"/>
      <c r="T5" s="292"/>
      <c r="U5" s="292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</row>
    <row r="6" spans="1:38" ht="15.75" thickBot="1" x14ac:dyDescent="0.3">
      <c r="A6" s="29"/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30"/>
      <c r="U6" s="30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29"/>
    </row>
    <row r="7" spans="1:38" ht="15.75" thickBot="1" x14ac:dyDescent="0.3">
      <c r="A7" s="29"/>
      <c r="B7" s="40" t="s">
        <v>93</v>
      </c>
      <c r="C7" s="41"/>
      <c r="D7" s="281" t="s">
        <v>9</v>
      </c>
      <c r="E7" s="282"/>
      <c r="F7" s="281" t="s">
        <v>10</v>
      </c>
      <c r="G7" s="282"/>
      <c r="H7" s="281" t="s">
        <v>11</v>
      </c>
      <c r="I7" s="282"/>
      <c r="J7" s="281" t="s">
        <v>12</v>
      </c>
      <c r="K7" s="282"/>
      <c r="L7" s="281" t="s">
        <v>13</v>
      </c>
      <c r="M7" s="282"/>
      <c r="N7" s="281" t="s">
        <v>14</v>
      </c>
      <c r="O7" s="282"/>
      <c r="P7" s="281" t="s">
        <v>15</v>
      </c>
      <c r="Q7" s="282"/>
      <c r="R7" s="281" t="s">
        <v>16</v>
      </c>
      <c r="S7" s="282"/>
      <c r="T7" s="30"/>
      <c r="U7" s="30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29"/>
      <c r="AK7" s="29"/>
      <c r="AL7" s="29"/>
    </row>
    <row r="8" spans="1:38" ht="15" customHeight="1" x14ac:dyDescent="0.25">
      <c r="A8" s="29"/>
      <c r="B8" s="42" t="s">
        <v>8</v>
      </c>
      <c r="C8" s="43" t="s">
        <v>73</v>
      </c>
      <c r="D8" s="44" t="s">
        <v>0</v>
      </c>
      <c r="E8" s="45" t="s">
        <v>1</v>
      </c>
      <c r="F8" s="44" t="s">
        <v>0</v>
      </c>
      <c r="G8" s="45" t="s">
        <v>1</v>
      </c>
      <c r="H8" s="44" t="s">
        <v>0</v>
      </c>
      <c r="I8" s="45" t="s">
        <v>1</v>
      </c>
      <c r="J8" s="44" t="s">
        <v>0</v>
      </c>
      <c r="K8" s="45" t="s">
        <v>1</v>
      </c>
      <c r="L8" s="44" t="s">
        <v>0</v>
      </c>
      <c r="M8" s="45" t="s">
        <v>1</v>
      </c>
      <c r="N8" s="44" t="s">
        <v>0</v>
      </c>
      <c r="O8" s="45" t="s">
        <v>1</v>
      </c>
      <c r="P8" s="44" t="s">
        <v>0</v>
      </c>
      <c r="Q8" s="45" t="s">
        <v>1</v>
      </c>
      <c r="R8" s="44" t="s">
        <v>0</v>
      </c>
      <c r="S8" s="45" t="s">
        <v>1</v>
      </c>
      <c r="T8" s="283" t="s">
        <v>98</v>
      </c>
      <c r="U8" s="283" t="s">
        <v>97</v>
      </c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29"/>
      <c r="AI8" s="29"/>
      <c r="AJ8" s="29"/>
      <c r="AK8" s="29"/>
      <c r="AL8" s="29"/>
    </row>
    <row r="9" spans="1:38" x14ac:dyDescent="0.25">
      <c r="A9" s="29"/>
      <c r="B9" s="46" t="str">
        <f>CONCATENATE("1. ", LEFT(D2)&amp;IF(ISNUMBER(FIND(" ",D2)),MID(D2,FIND(" ",D2)+1,1),"")&amp;IF(ISNUMBER(FIND(" ",D2,FIND(" ",D2)+1)),MID(D2,FIND(" ",D2,FIND(" ",D2)+1)+1,1),""), "/", LEFT(H2)&amp;IF(ISNUMBER(FIND(" ",H2)),MID(H2,FIND(" ",H2)+1,1),"")&amp;IF(ISNUMBER(FIND(" ",H2,FIND(" ",H2)+1)),MID(H2,FIND(" ",H2,FIND(" ",H2)+1)+1,1),""))</f>
        <v>1. /</v>
      </c>
      <c r="C9" s="47" t="str">
        <f>C2</f>
        <v>EW</v>
      </c>
      <c r="D9" s="48"/>
      <c r="E9" s="49"/>
      <c r="F9" s="48"/>
      <c r="G9" s="49"/>
      <c r="H9" s="48"/>
      <c r="I9" s="49"/>
      <c r="J9" s="48"/>
      <c r="K9" s="49"/>
      <c r="L9" s="48"/>
      <c r="M9" s="49"/>
      <c r="N9" s="48"/>
      <c r="O9" s="49"/>
      <c r="P9" s="48"/>
      <c r="Q9" s="49"/>
      <c r="R9" s="48"/>
      <c r="S9" s="49"/>
      <c r="T9" s="284"/>
      <c r="U9" s="284"/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29"/>
      <c r="AH9" s="29"/>
      <c r="AI9" s="29"/>
      <c r="AJ9" s="29"/>
      <c r="AK9" s="29"/>
      <c r="AL9" s="29"/>
    </row>
    <row r="10" spans="1:38" ht="15.75" thickBot="1" x14ac:dyDescent="0.3">
      <c r="A10" s="29"/>
      <c r="B10" s="46" t="str">
        <f>CONCATENATE("3. ", LEFT(D3)&amp;IF(ISNUMBER(FIND(" ",D3)),MID(D3,FIND(" ",D3)+1,1),"")&amp;IF(ISNUMBER(FIND(" ",D3,FIND(" ",D3)+1)),MID(D3,FIND(" ",D3,FIND(" ",D3)+1)+1,1),""), "/", LEFT(H3)&amp;IF(ISNUMBER(FIND(" ",H3)),MID(H3,FIND(" ",H3)+1,1),"")&amp;IF(ISNUMBER(FIND(" ",H3,FIND(" ",H3)+1)),MID(H3,FIND(" ",H3,FIND(" ",H3)+1)+1,1),""))</f>
        <v>3. /</v>
      </c>
      <c r="C10" s="47" t="str">
        <f t="shared" ref="C10:C12" si="0">C3</f>
        <v>EW</v>
      </c>
      <c r="D10" s="48"/>
      <c r="E10" s="49"/>
      <c r="F10" s="48"/>
      <c r="G10" s="49"/>
      <c r="H10" s="48"/>
      <c r="I10" s="49"/>
      <c r="J10" s="48"/>
      <c r="K10" s="49"/>
      <c r="L10" s="48"/>
      <c r="M10" s="49"/>
      <c r="N10" s="48"/>
      <c r="O10" s="49"/>
      <c r="P10" s="48"/>
      <c r="Q10" s="49"/>
      <c r="R10" s="48"/>
      <c r="S10" s="49"/>
      <c r="T10" s="165">
        <f>SUMIF(D15:S15, "&gt;0")</f>
        <v>0</v>
      </c>
      <c r="U10" s="165">
        <f>SUMIF(D15:S15, "&lt;0")</f>
        <v>0</v>
      </c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F10" s="29"/>
      <c r="AG10" s="29"/>
      <c r="AH10" s="29"/>
      <c r="AI10" s="29"/>
      <c r="AJ10" s="29"/>
      <c r="AK10" s="29"/>
      <c r="AL10" s="29"/>
    </row>
    <row r="11" spans="1:38" ht="15" customHeight="1" x14ac:dyDescent="0.25">
      <c r="A11" s="29"/>
      <c r="B11" s="46" t="str">
        <f>CONCATENATE("2. ", LEFT(D4)&amp;IF(ISNUMBER(FIND(" ",D4)),MID(D4,FIND(" ",D4)+1,1),"")&amp;IF(ISNUMBER(FIND(" ",D4,FIND(" ",D4)+1)),MID(D4,FIND(" ",D4,FIND(" ",D4)+1)+1,1),""), "/", LEFT(H4)&amp;IF(ISNUMBER(FIND(" ",H4)),MID(H4,FIND(" ",H4)+1,1),"")&amp;IF(ISNUMBER(FIND(" ",H4,FIND(" ",H4)+1)),MID(H4,FIND(" ",H4,FIND(" ",H4)+1)+1,1),""))</f>
        <v>2. /</v>
      </c>
      <c r="C11" s="47" t="str">
        <f t="shared" si="0"/>
        <v>NS</v>
      </c>
      <c r="D11" s="48"/>
      <c r="E11" s="49"/>
      <c r="F11" s="48"/>
      <c r="G11" s="49"/>
      <c r="H11" s="48"/>
      <c r="I11" s="49"/>
      <c r="J11" s="48"/>
      <c r="K11" s="49"/>
      <c r="L11" s="48"/>
      <c r="M11" s="49"/>
      <c r="N11" s="48"/>
      <c r="O11" s="49"/>
      <c r="P11" s="48"/>
      <c r="Q11" s="49"/>
      <c r="R11" s="48"/>
      <c r="S11" s="4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29"/>
      <c r="AL11" s="29"/>
    </row>
    <row r="12" spans="1:38" ht="15.75" thickBot="1" x14ac:dyDescent="0.3">
      <c r="A12" s="29"/>
      <c r="B12" s="46" t="str">
        <f>CONCATENATE("4. ", LEFT(D5)&amp;IF(ISNUMBER(FIND(" ",D5)),MID(D5,FIND(" ",D5)+1,1),"")&amp;IF(ISNUMBER(FIND(" ",D5,FIND(" ",D5)+1)),MID(D5,FIND(" ",D5,FIND(" ",D5)+1)+1,1),""), "/", LEFT(H5)&amp;IF(ISNUMBER(FIND(" ",H5)),MID(H5,FIND(" ",H5)+1,1),"")&amp;IF(ISNUMBER(FIND(" ",H5,FIND(" ",H5)+1)),MID(H5,FIND(" ",H5,FIND(" ",H5)+1)+1,1),""))</f>
        <v>4. /</v>
      </c>
      <c r="C12" s="47" t="str">
        <f t="shared" si="0"/>
        <v>NS</v>
      </c>
      <c r="D12" s="48"/>
      <c r="E12" s="49"/>
      <c r="F12" s="48"/>
      <c r="G12" s="49"/>
      <c r="H12" s="65"/>
      <c r="I12" s="49"/>
      <c r="J12" s="48"/>
      <c r="K12" s="49"/>
      <c r="L12" s="48"/>
      <c r="M12" s="49"/>
      <c r="N12" s="48"/>
      <c r="O12" s="49"/>
      <c r="P12" s="48"/>
      <c r="Q12" s="49"/>
      <c r="R12" s="48"/>
      <c r="S12" s="4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</row>
    <row r="13" spans="1:38" ht="15.75" thickBot="1" x14ac:dyDescent="0.3">
      <c r="A13" s="29"/>
      <c r="B13" s="51" t="s">
        <v>3</v>
      </c>
      <c r="C13" s="52"/>
      <c r="D13" s="53">
        <f t="shared" ref="D13:S13" si="1">SUM(D9:D12)</f>
        <v>0</v>
      </c>
      <c r="E13" s="54">
        <f t="shared" si="1"/>
        <v>0</v>
      </c>
      <c r="F13" s="53">
        <f t="shared" si="1"/>
        <v>0</v>
      </c>
      <c r="G13" s="54">
        <f t="shared" si="1"/>
        <v>0</v>
      </c>
      <c r="H13" s="53">
        <f t="shared" si="1"/>
        <v>0</v>
      </c>
      <c r="I13" s="54">
        <f t="shared" si="1"/>
        <v>0</v>
      </c>
      <c r="J13" s="53">
        <f t="shared" si="1"/>
        <v>0</v>
      </c>
      <c r="K13" s="54">
        <f t="shared" si="1"/>
        <v>0</v>
      </c>
      <c r="L13" s="53">
        <f t="shared" si="1"/>
        <v>0</v>
      </c>
      <c r="M13" s="54">
        <f t="shared" si="1"/>
        <v>0</v>
      </c>
      <c r="N13" s="53">
        <f t="shared" si="1"/>
        <v>0</v>
      </c>
      <c r="O13" s="54">
        <f t="shared" si="1"/>
        <v>0</v>
      </c>
      <c r="P13" s="53">
        <f t="shared" si="1"/>
        <v>0</v>
      </c>
      <c r="Q13" s="54">
        <f t="shared" si="1"/>
        <v>0</v>
      </c>
      <c r="R13" s="53">
        <f t="shared" si="1"/>
        <v>0</v>
      </c>
      <c r="S13" s="54">
        <f t="shared" si="1"/>
        <v>0</v>
      </c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</row>
    <row r="14" spans="1:38" x14ac:dyDescent="0.25">
      <c r="A14" s="29"/>
      <c r="B14" s="55" t="s">
        <v>2</v>
      </c>
      <c r="C14" s="56"/>
      <c r="D14" s="48">
        <f>D13-E13</f>
        <v>0</v>
      </c>
      <c r="E14" s="49"/>
      <c r="F14" s="48">
        <f>F13-G13</f>
        <v>0</v>
      </c>
      <c r="G14" s="49"/>
      <c r="H14" s="48">
        <f>H13-I13</f>
        <v>0</v>
      </c>
      <c r="I14" s="49"/>
      <c r="J14" s="48">
        <f>J13-K13</f>
        <v>0</v>
      </c>
      <c r="K14" s="49"/>
      <c r="L14" s="48">
        <f>L13-M13</f>
        <v>0</v>
      </c>
      <c r="M14" s="49"/>
      <c r="N14" s="48">
        <f>N13-O13</f>
        <v>0</v>
      </c>
      <c r="O14" s="49"/>
      <c r="P14" s="48">
        <f>P13-Q13</f>
        <v>0</v>
      </c>
      <c r="Q14" s="49"/>
      <c r="R14" s="48">
        <f>R13-S13</f>
        <v>0</v>
      </c>
      <c r="S14" s="49"/>
      <c r="T14" s="57" t="s">
        <v>41</v>
      </c>
      <c r="U14" s="58" t="s">
        <v>49</v>
      </c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</row>
    <row r="15" spans="1:38" ht="15.75" thickBot="1" x14ac:dyDescent="0.3">
      <c r="A15" s="29"/>
      <c r="B15" s="59" t="s">
        <v>6</v>
      </c>
      <c r="C15" s="60"/>
      <c r="D15" s="50">
        <f>IF(D14&gt;0,VLOOKUP(ABS(D14),IMPS,2,TRUE),-VLOOKUP(ABS(D14),IMPS,2,TRUE))</f>
        <v>0</v>
      </c>
      <c r="E15" s="61"/>
      <c r="F15" s="50">
        <f>IF(F14&gt;0,VLOOKUP(ABS(F14),IMPS,2,TRUE),-VLOOKUP(ABS(F14),IMPS,2,TRUE))</f>
        <v>0</v>
      </c>
      <c r="G15" s="61"/>
      <c r="H15" s="50">
        <f>IF(H14&gt;0,VLOOKUP(ABS(H14),IMPS,2,TRUE),-VLOOKUP(ABS(H14),IMPS,2,TRUE))</f>
        <v>0</v>
      </c>
      <c r="I15" s="61"/>
      <c r="J15" s="50">
        <f>IF(J14&gt;0,VLOOKUP(ABS(J14),IMPS,2,TRUE),-VLOOKUP(ABS(J14),IMPS,2,TRUE))</f>
        <v>0</v>
      </c>
      <c r="K15" s="61"/>
      <c r="L15" s="50">
        <f>IF(L14&gt;0,VLOOKUP(ABS(L14),IMPS,2,TRUE),-VLOOKUP(ABS(L14),IMPS,2,TRUE))</f>
        <v>0</v>
      </c>
      <c r="M15" s="61"/>
      <c r="N15" s="50">
        <f>IF(N14&gt;0,VLOOKUP(ABS(N14),IMPS,2,TRUE),-VLOOKUP(ABS(N14),IMPS,2,TRUE))</f>
        <v>0</v>
      </c>
      <c r="O15" s="61"/>
      <c r="P15" s="50">
        <f>IF(P14&gt;0,VLOOKUP(ABS(P14),IMPS,2,TRUE),-VLOOKUP(ABS(P14),IMPS,2,TRUE))</f>
        <v>0</v>
      </c>
      <c r="Q15" s="61"/>
      <c r="R15" s="50">
        <f>IF(R14&gt;0,VLOOKUP(ABS(R14),IMPS,2,TRUE),-VLOOKUP(ABS(R14),IMPS,2,TRUE))</f>
        <v>0</v>
      </c>
      <c r="S15" s="61"/>
      <c r="T15" s="50">
        <f>SUM(D15:S15)</f>
        <v>0</v>
      </c>
      <c r="U15" s="61">
        <f>T15</f>
        <v>0</v>
      </c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</row>
    <row r="16" spans="1:38" ht="15.75" thickBot="1" x14ac:dyDescent="0.3">
      <c r="A16" s="29"/>
      <c r="B16" s="62"/>
      <c r="C16" s="62"/>
      <c r="D16" s="62"/>
      <c r="E16" s="62"/>
      <c r="F16" s="62"/>
      <c r="G16" s="62"/>
      <c r="H16" s="62"/>
      <c r="I16" s="62"/>
      <c r="J16" s="62"/>
      <c r="K16" s="62"/>
      <c r="L16" s="62"/>
      <c r="M16" s="62"/>
      <c r="N16" s="62"/>
      <c r="O16" s="62"/>
      <c r="P16" s="62"/>
      <c r="Q16" s="62"/>
      <c r="R16" s="62"/>
      <c r="S16" s="62"/>
      <c r="T16" s="30"/>
      <c r="U16" s="30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29"/>
      <c r="AL16" s="29"/>
    </row>
    <row r="17" spans="1:38" ht="15.75" thickBot="1" x14ac:dyDescent="0.3">
      <c r="A17" s="29"/>
      <c r="B17" s="40" t="s">
        <v>94</v>
      </c>
      <c r="C17" s="41"/>
      <c r="D17" s="281" t="s">
        <v>17</v>
      </c>
      <c r="E17" s="282"/>
      <c r="F17" s="281" t="s">
        <v>20</v>
      </c>
      <c r="G17" s="282"/>
      <c r="H17" s="281" t="s">
        <v>21</v>
      </c>
      <c r="I17" s="282"/>
      <c r="J17" s="281" t="s">
        <v>22</v>
      </c>
      <c r="K17" s="282"/>
      <c r="L17" s="281" t="s">
        <v>23</v>
      </c>
      <c r="M17" s="282"/>
      <c r="N17" s="281" t="s">
        <v>24</v>
      </c>
      <c r="O17" s="282"/>
      <c r="P17" s="281" t="s">
        <v>25</v>
      </c>
      <c r="Q17" s="282"/>
      <c r="R17" s="281" t="s">
        <v>26</v>
      </c>
      <c r="S17" s="282"/>
      <c r="T17" s="30"/>
      <c r="U17" s="30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</row>
    <row r="18" spans="1:38" ht="15" customHeight="1" x14ac:dyDescent="0.25">
      <c r="A18" s="29"/>
      <c r="B18" s="42" t="s">
        <v>8</v>
      </c>
      <c r="C18" s="43" t="s">
        <v>73</v>
      </c>
      <c r="D18" s="44" t="s">
        <v>0</v>
      </c>
      <c r="E18" s="45" t="s">
        <v>1</v>
      </c>
      <c r="F18" s="44" t="s">
        <v>0</v>
      </c>
      <c r="G18" s="45" t="s">
        <v>1</v>
      </c>
      <c r="H18" s="44" t="s">
        <v>0</v>
      </c>
      <c r="I18" s="45" t="s">
        <v>1</v>
      </c>
      <c r="J18" s="44" t="s">
        <v>0</v>
      </c>
      <c r="K18" s="45" t="s">
        <v>1</v>
      </c>
      <c r="L18" s="44" t="s">
        <v>0</v>
      </c>
      <c r="M18" s="45" t="s">
        <v>1</v>
      </c>
      <c r="N18" s="44" t="s">
        <v>0</v>
      </c>
      <c r="O18" s="45" t="s">
        <v>1</v>
      </c>
      <c r="P18" s="44" t="s">
        <v>0</v>
      </c>
      <c r="Q18" s="45" t="s">
        <v>1</v>
      </c>
      <c r="R18" s="44" t="s">
        <v>0</v>
      </c>
      <c r="S18" s="45" t="s">
        <v>1</v>
      </c>
      <c r="T18" s="283" t="s">
        <v>99</v>
      </c>
      <c r="U18" s="283" t="s">
        <v>100</v>
      </c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9"/>
    </row>
    <row r="19" spans="1:38" x14ac:dyDescent="0.25">
      <c r="A19" s="29"/>
      <c r="B19" s="63" t="str">
        <f>B9</f>
        <v>1. /</v>
      </c>
      <c r="C19" s="64" t="str">
        <f>IF(LEFT(N2,3)="Lee",C4,C2)</f>
        <v>EW</v>
      </c>
      <c r="D19" s="48"/>
      <c r="E19" s="49"/>
      <c r="F19" s="48"/>
      <c r="G19" s="49"/>
      <c r="H19" s="48"/>
      <c r="I19" s="49"/>
      <c r="J19" s="48"/>
      <c r="K19" s="49"/>
      <c r="L19" s="48"/>
      <c r="M19" s="49"/>
      <c r="N19" s="48"/>
      <c r="O19" s="49"/>
      <c r="P19" s="48"/>
      <c r="Q19" s="49"/>
      <c r="R19" s="48"/>
      <c r="S19" s="49"/>
      <c r="T19" s="284"/>
      <c r="U19" s="284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29"/>
      <c r="AL19" s="29"/>
    </row>
    <row r="20" spans="1:38" ht="15.75" thickBot="1" x14ac:dyDescent="0.3">
      <c r="A20" s="29"/>
      <c r="B20" s="63" t="str">
        <f t="shared" ref="B20:B22" si="2">B10</f>
        <v>3. /</v>
      </c>
      <c r="C20" s="64" t="str">
        <f>C19</f>
        <v>EW</v>
      </c>
      <c r="D20" s="48"/>
      <c r="E20" s="49"/>
      <c r="F20" s="48"/>
      <c r="G20" s="49"/>
      <c r="H20" s="48"/>
      <c r="I20" s="49"/>
      <c r="J20" s="48"/>
      <c r="K20" s="49"/>
      <c r="L20" s="48"/>
      <c r="M20" s="49"/>
      <c r="N20" s="48"/>
      <c r="O20" s="49"/>
      <c r="P20" s="48"/>
      <c r="Q20" s="49"/>
      <c r="R20" s="48"/>
      <c r="S20" s="49"/>
      <c r="T20" s="165">
        <f>SUMIF(D25:S25, "&gt;0")</f>
        <v>0</v>
      </c>
      <c r="U20" s="165">
        <f>SUMIF(D25:S25, "&lt;0")</f>
        <v>0</v>
      </c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</row>
    <row r="21" spans="1:38" ht="15" customHeight="1" x14ac:dyDescent="0.25">
      <c r="A21" s="29"/>
      <c r="B21" s="63" t="str">
        <f t="shared" si="2"/>
        <v>2. /</v>
      </c>
      <c r="C21" s="64" t="str">
        <f>IF(LEFT(N2,3)="Lee",C2,C4)</f>
        <v>NS</v>
      </c>
      <c r="D21" s="48"/>
      <c r="E21" s="49"/>
      <c r="F21" s="48"/>
      <c r="G21" s="49"/>
      <c r="H21" s="48"/>
      <c r="I21" s="49"/>
      <c r="J21" s="48"/>
      <c r="K21" s="49"/>
      <c r="L21" s="48"/>
      <c r="M21" s="49"/>
      <c r="N21" s="48"/>
      <c r="O21" s="49"/>
      <c r="P21" s="48"/>
      <c r="Q21" s="49"/>
      <c r="R21" s="48"/>
      <c r="S21" s="4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29"/>
      <c r="AL21" s="29"/>
    </row>
    <row r="22" spans="1:38" ht="15.75" thickBot="1" x14ac:dyDescent="0.3">
      <c r="A22" s="29"/>
      <c r="B22" s="63" t="str">
        <f t="shared" si="2"/>
        <v>4. /</v>
      </c>
      <c r="C22" s="64" t="str">
        <f>C21</f>
        <v>NS</v>
      </c>
      <c r="D22" s="65"/>
      <c r="E22" s="66"/>
      <c r="F22" s="65"/>
      <c r="G22" s="66"/>
      <c r="H22" s="65"/>
      <c r="I22" s="66"/>
      <c r="J22" s="65"/>
      <c r="K22" s="66"/>
      <c r="L22" s="65"/>
      <c r="M22" s="66"/>
      <c r="N22" s="65"/>
      <c r="O22" s="66"/>
      <c r="P22" s="65"/>
      <c r="Q22" s="66"/>
      <c r="R22" s="65"/>
      <c r="S22" s="66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29"/>
      <c r="AJ22" s="29"/>
      <c r="AK22" s="29"/>
      <c r="AL22" s="29"/>
    </row>
    <row r="23" spans="1:38" ht="15.75" thickBot="1" x14ac:dyDescent="0.3">
      <c r="A23" s="29"/>
      <c r="B23" s="51" t="s">
        <v>3</v>
      </c>
      <c r="C23" s="52"/>
      <c r="D23" s="53">
        <f t="shared" ref="D23:S23" si="3">SUM(D19:D22)</f>
        <v>0</v>
      </c>
      <c r="E23" s="54">
        <f t="shared" si="3"/>
        <v>0</v>
      </c>
      <c r="F23" s="53">
        <f t="shared" si="3"/>
        <v>0</v>
      </c>
      <c r="G23" s="54">
        <f t="shared" si="3"/>
        <v>0</v>
      </c>
      <c r="H23" s="53">
        <f t="shared" si="3"/>
        <v>0</v>
      </c>
      <c r="I23" s="54">
        <f t="shared" si="3"/>
        <v>0</v>
      </c>
      <c r="J23" s="53">
        <f t="shared" si="3"/>
        <v>0</v>
      </c>
      <c r="K23" s="54">
        <f t="shared" si="3"/>
        <v>0</v>
      </c>
      <c r="L23" s="53">
        <f t="shared" si="3"/>
        <v>0</v>
      </c>
      <c r="M23" s="54">
        <f t="shared" si="3"/>
        <v>0</v>
      </c>
      <c r="N23" s="53">
        <f t="shared" si="3"/>
        <v>0</v>
      </c>
      <c r="O23" s="54">
        <f t="shared" si="3"/>
        <v>0</v>
      </c>
      <c r="P23" s="53">
        <f t="shared" si="3"/>
        <v>0</v>
      </c>
      <c r="Q23" s="54">
        <f t="shared" si="3"/>
        <v>0</v>
      </c>
      <c r="R23" s="53">
        <f t="shared" si="3"/>
        <v>0</v>
      </c>
      <c r="S23" s="54">
        <f t="shared" si="3"/>
        <v>0</v>
      </c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</row>
    <row r="24" spans="1:38" x14ac:dyDescent="0.25">
      <c r="A24" s="29"/>
      <c r="B24" s="55" t="s">
        <v>2</v>
      </c>
      <c r="C24" s="56"/>
      <c r="D24" s="48">
        <f>D23-E23</f>
        <v>0</v>
      </c>
      <c r="E24" s="49"/>
      <c r="F24" s="48">
        <f>F23-G23</f>
        <v>0</v>
      </c>
      <c r="G24" s="49"/>
      <c r="H24" s="48">
        <f>H23-I23</f>
        <v>0</v>
      </c>
      <c r="I24" s="49"/>
      <c r="J24" s="48">
        <f>J23-K23</f>
        <v>0</v>
      </c>
      <c r="K24" s="49"/>
      <c r="L24" s="48">
        <f>L23-M23</f>
        <v>0</v>
      </c>
      <c r="M24" s="49"/>
      <c r="N24" s="48">
        <f>N23-O23</f>
        <v>0</v>
      </c>
      <c r="O24" s="49"/>
      <c r="P24" s="48">
        <f>P23-Q23</f>
        <v>0</v>
      </c>
      <c r="Q24" s="49"/>
      <c r="R24" s="48">
        <f>R23-S23</f>
        <v>0</v>
      </c>
      <c r="S24" s="49"/>
      <c r="T24" s="57" t="s">
        <v>42</v>
      </c>
      <c r="U24" s="58" t="s">
        <v>49</v>
      </c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</row>
    <row r="25" spans="1:38" ht="15.75" thickBot="1" x14ac:dyDescent="0.3">
      <c r="A25" s="29"/>
      <c r="B25" s="59" t="s">
        <v>6</v>
      </c>
      <c r="C25" s="60"/>
      <c r="D25" s="50">
        <f>IF(D24&gt;0,VLOOKUP(ABS(D24),IMPS,2,TRUE),-VLOOKUP(ABS(D24),IMPS,2,TRUE))</f>
        <v>0</v>
      </c>
      <c r="E25" s="61"/>
      <c r="F25" s="50">
        <f>IF(F24&gt;0,VLOOKUP(ABS(F24),IMPS,2,TRUE),-VLOOKUP(ABS(F24),IMPS,2,TRUE))</f>
        <v>0</v>
      </c>
      <c r="G25" s="61"/>
      <c r="H25" s="50">
        <f>IF(H24&gt;0,VLOOKUP(ABS(H24),IMPS,2,TRUE),-VLOOKUP(ABS(H24),IMPS,2,TRUE))</f>
        <v>0</v>
      </c>
      <c r="I25" s="61"/>
      <c r="J25" s="50">
        <f>IF(J24&gt;0,VLOOKUP(ABS(J24),IMPS,2,TRUE),-VLOOKUP(ABS(J24),IMPS,2,TRUE))</f>
        <v>0</v>
      </c>
      <c r="K25" s="61"/>
      <c r="L25" s="50">
        <f>IF(L24&gt;0,VLOOKUP(ABS(L24),IMPS,2,TRUE),-VLOOKUP(ABS(L24),IMPS,2,TRUE))</f>
        <v>0</v>
      </c>
      <c r="M25" s="61"/>
      <c r="N25" s="50">
        <f>IF(N24&gt;0,VLOOKUP(ABS(N24),IMPS,2,TRUE),-VLOOKUP(ABS(N24),IMPS,2,TRUE))</f>
        <v>0</v>
      </c>
      <c r="O25" s="61"/>
      <c r="P25" s="50">
        <f>IF(P24&gt;0,VLOOKUP(ABS(P24),IMPS,2,TRUE),-VLOOKUP(ABS(P24),IMPS,2,TRUE))</f>
        <v>0</v>
      </c>
      <c r="Q25" s="61"/>
      <c r="R25" s="50">
        <f>IF(R24&gt;0,VLOOKUP(ABS(R24),IMPS,2,TRUE),-VLOOKUP(ABS(R24),IMPS,2,TRUE))</f>
        <v>0</v>
      </c>
      <c r="S25" s="61"/>
      <c r="T25" s="50">
        <f>SUM(D25:S25)</f>
        <v>0</v>
      </c>
      <c r="U25" s="61">
        <f>U15+T25</f>
        <v>0</v>
      </c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</row>
    <row r="26" spans="1:38" ht="15.75" thickBot="1" x14ac:dyDescent="0.3">
      <c r="A26" s="29"/>
      <c r="B26" s="62"/>
      <c r="C26" s="62"/>
      <c r="D26" s="62"/>
      <c r="E26" s="62"/>
      <c r="F26" s="62"/>
      <c r="G26" s="62"/>
      <c r="H26" s="62"/>
      <c r="I26" s="62"/>
      <c r="J26" s="62"/>
      <c r="K26" s="62"/>
      <c r="L26" s="62"/>
      <c r="M26" s="62"/>
      <c r="N26" s="62"/>
      <c r="O26" s="62"/>
      <c r="P26" s="62"/>
      <c r="Q26" s="62"/>
      <c r="R26" s="62"/>
      <c r="S26" s="62"/>
      <c r="T26" s="30"/>
      <c r="U26" s="30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29"/>
      <c r="AL26" s="29"/>
    </row>
    <row r="27" spans="1:38" ht="15" customHeight="1" thickBot="1" x14ac:dyDescent="0.3">
      <c r="A27" s="29"/>
      <c r="B27" s="40" t="s">
        <v>96</v>
      </c>
      <c r="C27" s="41"/>
      <c r="D27" s="281" t="s">
        <v>18</v>
      </c>
      <c r="E27" s="282"/>
      <c r="F27" s="281" t="s">
        <v>27</v>
      </c>
      <c r="G27" s="282"/>
      <c r="H27" s="281" t="s">
        <v>28</v>
      </c>
      <c r="I27" s="282"/>
      <c r="J27" s="281" t="s">
        <v>29</v>
      </c>
      <c r="K27" s="282"/>
      <c r="L27" s="281" t="s">
        <v>30</v>
      </c>
      <c r="M27" s="282"/>
      <c r="N27" s="281" t="s">
        <v>31</v>
      </c>
      <c r="O27" s="282"/>
      <c r="P27" s="281" t="s">
        <v>32</v>
      </c>
      <c r="Q27" s="282"/>
      <c r="R27" s="281" t="s">
        <v>33</v>
      </c>
      <c r="S27" s="282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</row>
    <row r="28" spans="1:38" ht="15" customHeight="1" x14ac:dyDescent="0.25">
      <c r="A28" s="29"/>
      <c r="B28" s="42" t="s">
        <v>8</v>
      </c>
      <c r="C28" s="43" t="s">
        <v>73</v>
      </c>
      <c r="D28" s="44" t="s">
        <v>0</v>
      </c>
      <c r="E28" s="45" t="s">
        <v>1</v>
      </c>
      <c r="F28" s="44" t="s">
        <v>0</v>
      </c>
      <c r="G28" s="45" t="s">
        <v>1</v>
      </c>
      <c r="H28" s="44" t="s">
        <v>0</v>
      </c>
      <c r="I28" s="45" t="s">
        <v>1</v>
      </c>
      <c r="J28" s="44" t="s">
        <v>0</v>
      </c>
      <c r="K28" s="45" t="s">
        <v>1</v>
      </c>
      <c r="L28" s="44" t="s">
        <v>0</v>
      </c>
      <c r="M28" s="45" t="s">
        <v>1</v>
      </c>
      <c r="N28" s="44" t="s">
        <v>0</v>
      </c>
      <c r="O28" s="45" t="s">
        <v>1</v>
      </c>
      <c r="P28" s="44" t="s">
        <v>0</v>
      </c>
      <c r="Q28" s="45" t="s">
        <v>1</v>
      </c>
      <c r="R28" s="44" t="s">
        <v>0</v>
      </c>
      <c r="S28" s="45" t="s">
        <v>1</v>
      </c>
      <c r="T28" s="283" t="s">
        <v>101</v>
      </c>
      <c r="U28" s="283" t="s">
        <v>102</v>
      </c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29"/>
      <c r="AH28" s="29"/>
      <c r="AI28" s="29"/>
      <c r="AJ28" s="29"/>
      <c r="AK28" s="29"/>
      <c r="AL28" s="29"/>
    </row>
    <row r="29" spans="1:38" x14ac:dyDescent="0.25">
      <c r="A29" s="29"/>
      <c r="B29" s="63" t="str">
        <f>B19</f>
        <v>1. /</v>
      </c>
      <c r="C29" s="64" t="str">
        <f>C2</f>
        <v>EW</v>
      </c>
      <c r="D29" s="48"/>
      <c r="E29" s="49"/>
      <c r="F29" s="48"/>
      <c r="G29" s="49"/>
      <c r="H29" s="48"/>
      <c r="I29" s="49"/>
      <c r="J29" s="48"/>
      <c r="K29" s="49"/>
      <c r="L29" s="48"/>
      <c r="M29" s="49"/>
      <c r="N29" s="48"/>
      <c r="O29" s="49"/>
      <c r="P29" s="48"/>
      <c r="Q29" s="49"/>
      <c r="R29" s="48"/>
      <c r="S29" s="49"/>
      <c r="T29" s="284"/>
      <c r="U29" s="284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29"/>
      <c r="AI29" s="29"/>
      <c r="AJ29" s="29"/>
      <c r="AK29" s="29"/>
      <c r="AL29" s="29"/>
    </row>
    <row r="30" spans="1:38" ht="15" customHeight="1" thickBot="1" x14ac:dyDescent="0.3">
      <c r="A30" s="29"/>
      <c r="B30" s="63" t="str">
        <f t="shared" ref="B30:B32" si="4">B20</f>
        <v>3. /</v>
      </c>
      <c r="C30" s="64" t="str">
        <f t="shared" ref="C30:C32" si="5">C3</f>
        <v>EW</v>
      </c>
      <c r="D30" s="48"/>
      <c r="E30" s="49"/>
      <c r="F30" s="48"/>
      <c r="G30" s="49"/>
      <c r="H30" s="48"/>
      <c r="I30" s="49"/>
      <c r="J30" s="48"/>
      <c r="K30" s="49"/>
      <c r="L30" s="48"/>
      <c r="M30" s="49"/>
      <c r="N30" s="48"/>
      <c r="O30" s="49"/>
      <c r="P30" s="48"/>
      <c r="Q30" s="49"/>
      <c r="R30" s="48"/>
      <c r="S30" s="49"/>
      <c r="T30" s="165">
        <f>SUMIF(D35:S35, "&gt;0")</f>
        <v>0</v>
      </c>
      <c r="U30" s="165">
        <f>SUMIF(D35:S35, "&lt;0")</f>
        <v>0</v>
      </c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29"/>
      <c r="AH30" s="29"/>
      <c r="AI30" s="29"/>
      <c r="AJ30" s="29"/>
      <c r="AK30" s="29"/>
      <c r="AL30" s="29"/>
    </row>
    <row r="31" spans="1:38" ht="15" customHeight="1" x14ac:dyDescent="0.25">
      <c r="A31" s="29"/>
      <c r="B31" s="63" t="str">
        <f t="shared" si="4"/>
        <v>2. /</v>
      </c>
      <c r="C31" s="64" t="str">
        <f t="shared" si="5"/>
        <v>NS</v>
      </c>
      <c r="D31" s="48"/>
      <c r="E31" s="49"/>
      <c r="F31" s="48"/>
      <c r="G31" s="49"/>
      <c r="H31" s="48"/>
      <c r="I31" s="49"/>
      <c r="J31" s="48"/>
      <c r="K31" s="49"/>
      <c r="L31" s="48"/>
      <c r="M31" s="49"/>
      <c r="N31" s="48"/>
      <c r="O31" s="49"/>
      <c r="P31" s="48"/>
      <c r="Q31" s="49"/>
      <c r="R31" s="48"/>
      <c r="S31" s="4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29"/>
      <c r="AH31" s="29"/>
      <c r="AI31" s="29"/>
      <c r="AJ31" s="29"/>
      <c r="AK31" s="29"/>
      <c r="AL31" s="29"/>
    </row>
    <row r="32" spans="1:38" ht="15.75" thickBot="1" x14ac:dyDescent="0.3">
      <c r="A32" s="29"/>
      <c r="B32" s="63" t="str">
        <f t="shared" si="4"/>
        <v>4. /</v>
      </c>
      <c r="C32" s="64" t="str">
        <f t="shared" si="5"/>
        <v>NS</v>
      </c>
      <c r="D32" s="65"/>
      <c r="E32" s="49"/>
      <c r="F32" s="48"/>
      <c r="G32" s="49"/>
      <c r="H32" s="48"/>
      <c r="I32" s="49"/>
      <c r="J32" s="48"/>
      <c r="K32" s="49"/>
      <c r="L32" s="48"/>
      <c r="M32" s="49"/>
      <c r="N32" s="48"/>
      <c r="O32" s="49"/>
      <c r="P32" s="48"/>
      <c r="Q32" s="49"/>
      <c r="R32" s="48"/>
      <c r="S32" s="4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29"/>
      <c r="AH32" s="29"/>
      <c r="AI32" s="29"/>
      <c r="AJ32" s="29"/>
      <c r="AK32" s="29"/>
      <c r="AL32" s="29"/>
    </row>
    <row r="33" spans="1:38" ht="15.75" thickBot="1" x14ac:dyDescent="0.3">
      <c r="A33" s="29"/>
      <c r="B33" s="51" t="s">
        <v>3</v>
      </c>
      <c r="C33" s="52"/>
      <c r="D33" s="53">
        <f t="shared" ref="D33:S33" si="6">SUM(D29:D32)</f>
        <v>0</v>
      </c>
      <c r="E33" s="54">
        <f t="shared" si="6"/>
        <v>0</v>
      </c>
      <c r="F33" s="53">
        <f t="shared" si="6"/>
        <v>0</v>
      </c>
      <c r="G33" s="54">
        <f t="shared" si="6"/>
        <v>0</v>
      </c>
      <c r="H33" s="53">
        <f t="shared" si="6"/>
        <v>0</v>
      </c>
      <c r="I33" s="54">
        <f t="shared" si="6"/>
        <v>0</v>
      </c>
      <c r="J33" s="53">
        <f t="shared" si="6"/>
        <v>0</v>
      </c>
      <c r="K33" s="54">
        <f t="shared" si="6"/>
        <v>0</v>
      </c>
      <c r="L33" s="53">
        <f t="shared" si="6"/>
        <v>0</v>
      </c>
      <c r="M33" s="54">
        <f t="shared" si="6"/>
        <v>0</v>
      </c>
      <c r="N33" s="53">
        <f t="shared" si="6"/>
        <v>0</v>
      </c>
      <c r="O33" s="54">
        <f t="shared" si="6"/>
        <v>0</v>
      </c>
      <c r="P33" s="53">
        <f t="shared" si="6"/>
        <v>0</v>
      </c>
      <c r="Q33" s="54">
        <f t="shared" si="6"/>
        <v>0</v>
      </c>
      <c r="R33" s="53">
        <f t="shared" si="6"/>
        <v>0</v>
      </c>
      <c r="S33" s="54">
        <f t="shared" si="6"/>
        <v>0</v>
      </c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29"/>
      <c r="AI33" s="29"/>
      <c r="AJ33" s="29"/>
      <c r="AK33" s="29"/>
      <c r="AL33" s="29"/>
    </row>
    <row r="34" spans="1:38" x14ac:dyDescent="0.25">
      <c r="A34" s="29"/>
      <c r="B34" s="55" t="s">
        <v>2</v>
      </c>
      <c r="C34" s="56"/>
      <c r="D34" s="48">
        <f>D33-E33</f>
        <v>0</v>
      </c>
      <c r="E34" s="49"/>
      <c r="F34" s="48">
        <f>F33-G33</f>
        <v>0</v>
      </c>
      <c r="G34" s="49"/>
      <c r="H34" s="48">
        <f>H33-I33</f>
        <v>0</v>
      </c>
      <c r="I34" s="49"/>
      <c r="J34" s="48">
        <f>J33-K33</f>
        <v>0</v>
      </c>
      <c r="K34" s="49"/>
      <c r="L34" s="48">
        <f>L33-M33</f>
        <v>0</v>
      </c>
      <c r="M34" s="49"/>
      <c r="N34" s="48">
        <f>N33-O33</f>
        <v>0</v>
      </c>
      <c r="O34" s="49"/>
      <c r="P34" s="48">
        <f>P33-Q33</f>
        <v>0</v>
      </c>
      <c r="Q34" s="49"/>
      <c r="R34" s="48">
        <f>R33-S33</f>
        <v>0</v>
      </c>
      <c r="S34" s="49"/>
      <c r="T34" s="57" t="s">
        <v>43</v>
      </c>
      <c r="U34" s="58" t="s">
        <v>49</v>
      </c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</row>
    <row r="35" spans="1:38" ht="15.75" thickBot="1" x14ac:dyDescent="0.3">
      <c r="A35" s="29"/>
      <c r="B35" s="59" t="s">
        <v>6</v>
      </c>
      <c r="C35" s="60"/>
      <c r="D35" s="50">
        <f>IF(D34&gt;0,VLOOKUP(ABS(D34),IMPS,2,TRUE),-VLOOKUP(ABS(D34),IMPS,2,TRUE))</f>
        <v>0</v>
      </c>
      <c r="E35" s="61"/>
      <c r="F35" s="50">
        <f>IF(F34&gt;0,VLOOKUP(ABS(F34),IMPS,2,TRUE),-VLOOKUP(ABS(F34),IMPS,2,TRUE))</f>
        <v>0</v>
      </c>
      <c r="G35" s="61"/>
      <c r="H35" s="50">
        <f>IF(H34&gt;0,VLOOKUP(ABS(H34),IMPS,2,TRUE),-VLOOKUP(ABS(H34),IMPS,2,TRUE))</f>
        <v>0</v>
      </c>
      <c r="I35" s="61"/>
      <c r="J35" s="50">
        <f>IF(J34&gt;0,VLOOKUP(ABS(J34),IMPS,2,TRUE),-VLOOKUP(ABS(J34),IMPS,2,TRUE))</f>
        <v>0</v>
      </c>
      <c r="K35" s="61"/>
      <c r="L35" s="50">
        <f>IF(L34&gt;0,VLOOKUP(ABS(L34),IMPS,2,TRUE),-VLOOKUP(ABS(L34),IMPS,2,TRUE))</f>
        <v>0</v>
      </c>
      <c r="M35" s="61"/>
      <c r="N35" s="50">
        <f>IF(N34&gt;0,VLOOKUP(ABS(N34),IMPS,2,TRUE),-VLOOKUP(ABS(N34),IMPS,2,TRUE))</f>
        <v>0</v>
      </c>
      <c r="O35" s="61"/>
      <c r="P35" s="50">
        <f>IF(P34&gt;0,VLOOKUP(ABS(P34),IMPS,2,TRUE),-VLOOKUP(ABS(P34),IMPS,2,TRUE))</f>
        <v>0</v>
      </c>
      <c r="Q35" s="61"/>
      <c r="R35" s="50">
        <f>IF(R34&gt;0,VLOOKUP(ABS(R34),IMPS,2,TRUE),-VLOOKUP(ABS(R34),IMPS,2,TRUE))</f>
        <v>0</v>
      </c>
      <c r="S35" s="61"/>
      <c r="T35" s="50">
        <f>SUM(D35:S35)</f>
        <v>0</v>
      </c>
      <c r="U35" s="61">
        <f>U25+T35</f>
        <v>0</v>
      </c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29"/>
      <c r="AH35" s="29"/>
      <c r="AI35" s="29"/>
      <c r="AJ35" s="29"/>
      <c r="AK35" s="29"/>
      <c r="AL35" s="29"/>
    </row>
    <row r="36" spans="1:38" ht="15.75" thickBot="1" x14ac:dyDescent="0.3">
      <c r="A36" s="29"/>
      <c r="B36" s="62"/>
      <c r="C36" s="62"/>
      <c r="D36" s="62"/>
      <c r="E36" s="62"/>
      <c r="F36" s="62"/>
      <c r="G36" s="62"/>
      <c r="H36" s="62"/>
      <c r="I36" s="62"/>
      <c r="J36" s="62"/>
      <c r="K36" s="62"/>
      <c r="L36" s="62"/>
      <c r="M36" s="62"/>
      <c r="N36" s="62"/>
      <c r="O36" s="62"/>
      <c r="P36" s="62"/>
      <c r="Q36" s="62"/>
      <c r="R36" s="62"/>
      <c r="S36" s="62"/>
      <c r="T36" s="30"/>
      <c r="U36" s="30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9"/>
      <c r="AL36" s="29"/>
    </row>
    <row r="37" spans="1:38" ht="15.75" thickBot="1" x14ac:dyDescent="0.3">
      <c r="A37" s="29"/>
      <c r="B37" s="40" t="s">
        <v>95</v>
      </c>
      <c r="C37" s="41"/>
      <c r="D37" s="281" t="s">
        <v>19</v>
      </c>
      <c r="E37" s="282"/>
      <c r="F37" s="281" t="s">
        <v>34</v>
      </c>
      <c r="G37" s="282"/>
      <c r="H37" s="281" t="s">
        <v>35</v>
      </c>
      <c r="I37" s="282"/>
      <c r="J37" s="281" t="s">
        <v>36</v>
      </c>
      <c r="K37" s="282"/>
      <c r="L37" s="281" t="s">
        <v>37</v>
      </c>
      <c r="M37" s="282"/>
      <c r="N37" s="281" t="s">
        <v>38</v>
      </c>
      <c r="O37" s="282"/>
      <c r="P37" s="281" t="s">
        <v>39</v>
      </c>
      <c r="Q37" s="282"/>
      <c r="R37" s="281" t="s">
        <v>40</v>
      </c>
      <c r="S37" s="282"/>
      <c r="T37" s="30"/>
      <c r="U37" s="30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9"/>
      <c r="AL37" s="29"/>
    </row>
    <row r="38" spans="1:38" ht="15" customHeight="1" x14ac:dyDescent="0.25">
      <c r="A38" s="29"/>
      <c r="B38" s="42" t="s">
        <v>8</v>
      </c>
      <c r="C38" s="43" t="s">
        <v>73</v>
      </c>
      <c r="D38" s="44" t="s">
        <v>0</v>
      </c>
      <c r="E38" s="45" t="s">
        <v>1</v>
      </c>
      <c r="F38" s="44" t="s">
        <v>0</v>
      </c>
      <c r="G38" s="45" t="s">
        <v>1</v>
      </c>
      <c r="H38" s="44" t="s">
        <v>0</v>
      </c>
      <c r="I38" s="45" t="s">
        <v>1</v>
      </c>
      <c r="J38" s="44" t="s">
        <v>0</v>
      </c>
      <c r="K38" s="45" t="s">
        <v>1</v>
      </c>
      <c r="L38" s="44" t="s">
        <v>0</v>
      </c>
      <c r="M38" s="45" t="s">
        <v>1</v>
      </c>
      <c r="N38" s="44" t="s">
        <v>0</v>
      </c>
      <c r="O38" s="45" t="s">
        <v>1</v>
      </c>
      <c r="P38" s="44" t="s">
        <v>0</v>
      </c>
      <c r="Q38" s="45" t="s">
        <v>1</v>
      </c>
      <c r="R38" s="44" t="s">
        <v>0</v>
      </c>
      <c r="S38" s="45" t="s">
        <v>1</v>
      </c>
      <c r="T38" s="283" t="s">
        <v>103</v>
      </c>
      <c r="U38" s="283" t="s">
        <v>104</v>
      </c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29"/>
      <c r="AH38" s="29"/>
      <c r="AI38" s="29"/>
      <c r="AJ38" s="29"/>
      <c r="AK38" s="29"/>
      <c r="AL38" s="29"/>
    </row>
    <row r="39" spans="1:38" x14ac:dyDescent="0.25">
      <c r="A39" s="29"/>
      <c r="B39" s="63" t="str">
        <f>B29</f>
        <v>1. /</v>
      </c>
      <c r="C39" s="64" t="str">
        <f>C19</f>
        <v>EW</v>
      </c>
      <c r="D39" s="48"/>
      <c r="E39" s="49"/>
      <c r="F39" s="48"/>
      <c r="G39" s="49"/>
      <c r="H39" s="48"/>
      <c r="I39" s="49"/>
      <c r="J39" s="48"/>
      <c r="K39" s="49"/>
      <c r="L39" s="48"/>
      <c r="M39" s="49"/>
      <c r="N39" s="48"/>
      <c r="O39" s="49"/>
      <c r="P39" s="48"/>
      <c r="Q39" s="49"/>
      <c r="R39" s="48"/>
      <c r="S39" s="49"/>
      <c r="T39" s="284"/>
      <c r="U39" s="284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29"/>
      <c r="AH39" s="29"/>
      <c r="AI39" s="29"/>
      <c r="AJ39" s="29"/>
      <c r="AK39" s="29"/>
      <c r="AL39" s="29"/>
    </row>
    <row r="40" spans="1:38" ht="15.75" thickBot="1" x14ac:dyDescent="0.3">
      <c r="A40" s="29"/>
      <c r="B40" s="63" t="str">
        <f t="shared" ref="B40:B42" si="7">B30</f>
        <v>3. /</v>
      </c>
      <c r="C40" s="64" t="str">
        <f t="shared" ref="C40:C42" si="8">C20</f>
        <v>EW</v>
      </c>
      <c r="D40" s="48"/>
      <c r="E40" s="49"/>
      <c r="F40" s="48"/>
      <c r="G40" s="49"/>
      <c r="H40" s="48"/>
      <c r="I40" s="49"/>
      <c r="J40" s="48"/>
      <c r="K40" s="49"/>
      <c r="L40" s="48"/>
      <c r="M40" s="49"/>
      <c r="N40" s="48"/>
      <c r="O40" s="49"/>
      <c r="P40" s="48"/>
      <c r="Q40" s="49"/>
      <c r="R40" s="48"/>
      <c r="S40" s="49"/>
      <c r="T40" s="165">
        <f>SUMIF(D45:S45, "&gt;0")</f>
        <v>0</v>
      </c>
      <c r="U40" s="165">
        <f>SUMIF(D45:S45, "&lt;0")</f>
        <v>0</v>
      </c>
      <c r="V40" s="29"/>
      <c r="W40" s="29"/>
      <c r="X40" s="29"/>
      <c r="Y40" s="29"/>
      <c r="Z40" s="29"/>
      <c r="AA40" s="29"/>
      <c r="AB40" s="29"/>
      <c r="AC40" s="29"/>
      <c r="AD40" s="29"/>
      <c r="AE40" s="29"/>
      <c r="AF40" s="29"/>
      <c r="AG40" s="29"/>
      <c r="AH40" s="29"/>
      <c r="AI40" s="29"/>
      <c r="AJ40" s="29"/>
      <c r="AK40" s="29"/>
      <c r="AL40" s="29"/>
    </row>
    <row r="41" spans="1:38" ht="15" customHeight="1" x14ac:dyDescent="0.25">
      <c r="A41" s="29"/>
      <c r="B41" s="63" t="str">
        <f t="shared" si="7"/>
        <v>2. /</v>
      </c>
      <c r="C41" s="64" t="str">
        <f t="shared" si="8"/>
        <v>NS</v>
      </c>
      <c r="D41" s="48"/>
      <c r="E41" s="49"/>
      <c r="F41" s="48"/>
      <c r="G41" s="49"/>
      <c r="H41" s="48"/>
      <c r="I41" s="49"/>
      <c r="J41" s="48"/>
      <c r="K41" s="49"/>
      <c r="L41" s="48"/>
      <c r="M41" s="49"/>
      <c r="N41" s="48"/>
      <c r="O41" s="49"/>
      <c r="P41" s="48"/>
      <c r="Q41" s="49"/>
      <c r="R41" s="48"/>
      <c r="S41" s="4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29"/>
      <c r="AH41" s="29"/>
      <c r="AI41" s="29"/>
      <c r="AJ41" s="29"/>
      <c r="AK41" s="29"/>
      <c r="AL41" s="29"/>
    </row>
    <row r="42" spans="1:38" ht="15.75" thickBot="1" x14ac:dyDescent="0.3">
      <c r="A42" s="29"/>
      <c r="B42" s="63" t="str">
        <f t="shared" si="7"/>
        <v>4. /</v>
      </c>
      <c r="C42" s="64" t="str">
        <f t="shared" si="8"/>
        <v>NS</v>
      </c>
      <c r="D42" s="65"/>
      <c r="E42" s="66"/>
      <c r="F42" s="65"/>
      <c r="G42" s="66"/>
      <c r="H42" s="65"/>
      <c r="I42" s="66"/>
      <c r="J42" s="65"/>
      <c r="K42" s="66"/>
      <c r="L42" s="65"/>
      <c r="M42" s="66"/>
      <c r="N42" s="65"/>
      <c r="O42" s="66"/>
      <c r="P42" s="65"/>
      <c r="Q42" s="66"/>
      <c r="R42" s="65"/>
      <c r="S42" s="66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  <c r="AF42" s="29"/>
      <c r="AG42" s="29"/>
      <c r="AH42" s="29"/>
      <c r="AI42" s="29"/>
      <c r="AJ42" s="29"/>
      <c r="AK42" s="29"/>
      <c r="AL42" s="29"/>
    </row>
    <row r="43" spans="1:38" ht="15.75" thickBot="1" x14ac:dyDescent="0.3">
      <c r="A43" s="29"/>
      <c r="B43" s="51" t="s">
        <v>3</v>
      </c>
      <c r="C43" s="52"/>
      <c r="D43" s="53">
        <f t="shared" ref="D43:S43" si="9">SUM(D39:D42)</f>
        <v>0</v>
      </c>
      <c r="E43" s="54">
        <f t="shared" si="9"/>
        <v>0</v>
      </c>
      <c r="F43" s="53">
        <f t="shared" si="9"/>
        <v>0</v>
      </c>
      <c r="G43" s="54">
        <f t="shared" si="9"/>
        <v>0</v>
      </c>
      <c r="H43" s="53">
        <f t="shared" si="9"/>
        <v>0</v>
      </c>
      <c r="I43" s="54">
        <f t="shared" si="9"/>
        <v>0</v>
      </c>
      <c r="J43" s="53">
        <f t="shared" si="9"/>
        <v>0</v>
      </c>
      <c r="K43" s="54">
        <f t="shared" si="9"/>
        <v>0</v>
      </c>
      <c r="L43" s="53">
        <f t="shared" si="9"/>
        <v>0</v>
      </c>
      <c r="M43" s="54">
        <f t="shared" si="9"/>
        <v>0</v>
      </c>
      <c r="N43" s="53">
        <f t="shared" si="9"/>
        <v>0</v>
      </c>
      <c r="O43" s="54">
        <f t="shared" si="9"/>
        <v>0</v>
      </c>
      <c r="P43" s="53">
        <f t="shared" si="9"/>
        <v>0</v>
      </c>
      <c r="Q43" s="54">
        <f t="shared" si="9"/>
        <v>0</v>
      </c>
      <c r="R43" s="53">
        <f t="shared" si="9"/>
        <v>0</v>
      </c>
      <c r="S43" s="54">
        <f t="shared" si="9"/>
        <v>0</v>
      </c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29"/>
      <c r="AH43" s="29"/>
      <c r="AI43" s="29"/>
      <c r="AJ43" s="29"/>
      <c r="AK43" s="29"/>
      <c r="AL43" s="29"/>
    </row>
    <row r="44" spans="1:38" x14ac:dyDescent="0.25">
      <c r="A44" s="29"/>
      <c r="B44" s="55" t="s">
        <v>2</v>
      </c>
      <c r="C44" s="56"/>
      <c r="D44" s="48">
        <f>D43-E43</f>
        <v>0</v>
      </c>
      <c r="E44" s="49"/>
      <c r="F44" s="48">
        <f>F43-G43</f>
        <v>0</v>
      </c>
      <c r="G44" s="49"/>
      <c r="H44" s="48">
        <f>H43-I43</f>
        <v>0</v>
      </c>
      <c r="I44" s="49"/>
      <c r="J44" s="48">
        <f>J43-K43</f>
        <v>0</v>
      </c>
      <c r="K44" s="49"/>
      <c r="L44" s="48">
        <f>L43-M43</f>
        <v>0</v>
      </c>
      <c r="M44" s="49"/>
      <c r="N44" s="48">
        <f>N43-O43</f>
        <v>0</v>
      </c>
      <c r="O44" s="49"/>
      <c r="P44" s="48">
        <f>P43-Q43</f>
        <v>0</v>
      </c>
      <c r="Q44" s="49"/>
      <c r="R44" s="48">
        <f>R43-S43</f>
        <v>0</v>
      </c>
      <c r="S44" s="49"/>
      <c r="T44" s="57" t="s">
        <v>44</v>
      </c>
      <c r="U44" s="58" t="s">
        <v>49</v>
      </c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29"/>
      <c r="AH44" s="29"/>
      <c r="AI44" s="29"/>
      <c r="AJ44" s="29"/>
      <c r="AK44" s="29"/>
      <c r="AL44" s="29"/>
    </row>
    <row r="45" spans="1:38" ht="15.75" thickBot="1" x14ac:dyDescent="0.3">
      <c r="A45" s="29"/>
      <c r="B45" s="59" t="s">
        <v>6</v>
      </c>
      <c r="C45" s="60"/>
      <c r="D45" s="50">
        <f>IF(D44&gt;0,VLOOKUP(ABS(D44),IMPS,2,TRUE),-VLOOKUP(ABS(D44),IMPS,2,TRUE))</f>
        <v>0</v>
      </c>
      <c r="E45" s="61"/>
      <c r="F45" s="50">
        <f>IF(F44&gt;0,VLOOKUP(ABS(F44),IMPS,2,TRUE),-VLOOKUP(ABS(F44),IMPS,2,TRUE))</f>
        <v>0</v>
      </c>
      <c r="G45" s="61"/>
      <c r="H45" s="50">
        <f>IF(H44&gt;0,VLOOKUP(ABS(H44),IMPS,2,TRUE),-VLOOKUP(ABS(H44),IMPS,2,TRUE))</f>
        <v>0</v>
      </c>
      <c r="I45" s="61"/>
      <c r="J45" s="50">
        <f>IF(J44&gt;0,VLOOKUP(ABS(J44),IMPS,2,TRUE),-VLOOKUP(ABS(J44),IMPS,2,TRUE))</f>
        <v>0</v>
      </c>
      <c r="K45" s="61"/>
      <c r="L45" s="50">
        <f>IF(L44&gt;0,VLOOKUP(ABS(L44),IMPS,2,TRUE),-VLOOKUP(ABS(L44),IMPS,2,TRUE))</f>
        <v>0</v>
      </c>
      <c r="M45" s="61"/>
      <c r="N45" s="50">
        <f>IF(N44&gt;0,VLOOKUP(ABS(N44),IMPS,2,TRUE),-VLOOKUP(ABS(N44),IMPS,2,TRUE))</f>
        <v>0</v>
      </c>
      <c r="O45" s="61"/>
      <c r="P45" s="50">
        <f>IF(P44&gt;0,VLOOKUP(ABS(P44),IMPS,2,TRUE),-VLOOKUP(ABS(P44),IMPS,2,TRUE))</f>
        <v>0</v>
      </c>
      <c r="Q45" s="61"/>
      <c r="R45" s="50">
        <f>IF(R44&gt;0,VLOOKUP(ABS(R44),IMPS,2,TRUE),-VLOOKUP(ABS(R44),IMPS,2,TRUE))</f>
        <v>0</v>
      </c>
      <c r="S45" s="61"/>
      <c r="T45" s="67">
        <f>SUM(D45:S45)</f>
        <v>0</v>
      </c>
      <c r="U45" s="61">
        <f>U35+T45</f>
        <v>0</v>
      </c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29"/>
      <c r="AI45" s="29"/>
      <c r="AJ45" s="29"/>
      <c r="AK45" s="29"/>
      <c r="AL45" s="29"/>
    </row>
    <row r="46" spans="1:38" ht="15.75" thickBot="1" x14ac:dyDescent="0.3">
      <c r="A46" s="29"/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68" t="s">
        <v>4</v>
      </c>
      <c r="U46" s="69" t="str">
        <f>VLOOKUP(U45,VPS,2,TRUE)&amp;"-"&amp;(20-VLOOKUP(U45,VPS,2,TRUE))</f>
        <v>10-10</v>
      </c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29"/>
      <c r="AH46" s="29"/>
      <c r="AI46" s="29"/>
      <c r="AJ46" s="29"/>
      <c r="AK46" s="29"/>
      <c r="AL46" s="29"/>
    </row>
    <row r="47" spans="1:38" x14ac:dyDescent="0.25">
      <c r="A47" s="29"/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30"/>
      <c r="U47" s="30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29"/>
      <c r="AG47" s="29"/>
      <c r="AH47" s="29"/>
      <c r="AI47" s="29"/>
      <c r="AJ47" s="29"/>
      <c r="AK47" s="29"/>
      <c r="AL47" s="29"/>
    </row>
    <row r="48" spans="1:38" x14ac:dyDescent="0.25">
      <c r="A48" s="29"/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30"/>
      <c r="U48" s="30"/>
      <c r="V48" s="29"/>
      <c r="W48" s="29"/>
      <c r="X48" s="29"/>
      <c r="Y48" s="29"/>
      <c r="Z48" s="29"/>
      <c r="AA48" s="29"/>
      <c r="AB48" s="29"/>
      <c r="AC48" s="29"/>
      <c r="AD48" s="29"/>
      <c r="AE48" s="29"/>
      <c r="AF48" s="29"/>
      <c r="AG48" s="29"/>
      <c r="AH48" s="29"/>
      <c r="AI48" s="29"/>
      <c r="AJ48" s="29"/>
      <c r="AK48" s="29"/>
      <c r="AL48" s="29"/>
    </row>
    <row r="49" spans="1:38" x14ac:dyDescent="0.25">
      <c r="A49" s="29"/>
      <c r="B49" s="29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30"/>
      <c r="U49" s="30"/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29"/>
      <c r="AG49" s="29"/>
      <c r="AH49" s="29"/>
      <c r="AI49" s="29"/>
      <c r="AJ49" s="29"/>
      <c r="AK49" s="29"/>
      <c r="AL49" s="29"/>
    </row>
    <row r="50" spans="1:38" x14ac:dyDescent="0.25">
      <c r="A50" s="29"/>
      <c r="B50" s="29"/>
      <c r="C50" s="29"/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30"/>
      <c r="U50" s="30"/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9"/>
      <c r="AG50" s="29"/>
      <c r="AH50" s="29"/>
      <c r="AI50" s="29"/>
      <c r="AJ50" s="29"/>
      <c r="AK50" s="29"/>
      <c r="AL50" s="29"/>
    </row>
    <row r="51" spans="1:38" x14ac:dyDescent="0.25">
      <c r="A51" s="29"/>
      <c r="B51" s="29"/>
      <c r="C51" s="29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30"/>
      <c r="U51" s="30"/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  <c r="AG51" s="29"/>
      <c r="AH51" s="29"/>
      <c r="AI51" s="29"/>
      <c r="AJ51" s="29"/>
      <c r="AK51" s="29"/>
      <c r="AL51" s="29"/>
    </row>
    <row r="52" spans="1:38" x14ac:dyDescent="0.25">
      <c r="A52" s="29"/>
      <c r="B52" s="29"/>
      <c r="C52" s="29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30"/>
      <c r="U52" s="30"/>
      <c r="V52" s="29"/>
      <c r="W52" s="29"/>
      <c r="X52" s="29"/>
      <c r="Y52" s="29"/>
      <c r="Z52" s="29"/>
      <c r="AA52" s="29"/>
      <c r="AB52" s="29"/>
      <c r="AC52" s="29"/>
      <c r="AD52" s="29"/>
      <c r="AE52" s="29"/>
      <c r="AF52" s="29"/>
      <c r="AG52" s="29"/>
      <c r="AH52" s="29"/>
      <c r="AI52" s="29"/>
      <c r="AJ52" s="29"/>
      <c r="AK52" s="29"/>
      <c r="AL52" s="29"/>
    </row>
    <row r="53" spans="1:38" x14ac:dyDescent="0.25">
      <c r="A53" s="29"/>
      <c r="B53" s="29"/>
      <c r="C53" s="29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30"/>
      <c r="U53" s="30"/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29"/>
      <c r="AG53" s="29"/>
      <c r="AH53" s="29"/>
      <c r="AI53" s="29"/>
      <c r="AJ53" s="29"/>
      <c r="AK53" s="29"/>
      <c r="AL53" s="29"/>
    </row>
    <row r="54" spans="1:38" x14ac:dyDescent="0.25">
      <c r="A54" s="29"/>
      <c r="B54" s="29"/>
      <c r="C54" s="29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30"/>
      <c r="U54" s="30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29"/>
      <c r="AG54" s="29"/>
      <c r="AH54" s="29"/>
      <c r="AI54" s="29"/>
      <c r="AJ54" s="29"/>
      <c r="AK54" s="29"/>
      <c r="AL54" s="29"/>
    </row>
    <row r="55" spans="1:38" x14ac:dyDescent="0.25">
      <c r="A55" s="29"/>
      <c r="B55" s="29"/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30"/>
      <c r="U55" s="30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29"/>
      <c r="AG55" s="29"/>
      <c r="AH55" s="29"/>
      <c r="AI55" s="29"/>
      <c r="AJ55" s="29"/>
      <c r="AK55" s="29"/>
      <c r="AL55" s="29"/>
    </row>
    <row r="56" spans="1:38" x14ac:dyDescent="0.25">
      <c r="A56" s="29"/>
      <c r="B56" s="29"/>
      <c r="C56" s="29"/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29"/>
      <c r="O56" s="29"/>
      <c r="P56" s="29"/>
      <c r="Q56" s="29"/>
      <c r="R56" s="29"/>
      <c r="S56" s="29"/>
      <c r="T56" s="30"/>
      <c r="U56" s="30"/>
      <c r="V56" s="29"/>
      <c r="W56" s="29"/>
      <c r="X56" s="29"/>
      <c r="Y56" s="29"/>
      <c r="Z56" s="29"/>
      <c r="AA56" s="29"/>
      <c r="AB56" s="29"/>
      <c r="AC56" s="29"/>
      <c r="AD56" s="29"/>
      <c r="AE56" s="29"/>
      <c r="AF56" s="29"/>
      <c r="AG56" s="29"/>
      <c r="AH56" s="29"/>
      <c r="AI56" s="29"/>
      <c r="AJ56" s="29"/>
      <c r="AK56" s="29"/>
      <c r="AL56" s="29"/>
    </row>
    <row r="57" spans="1:38" x14ac:dyDescent="0.25">
      <c r="A57" s="29"/>
      <c r="B57" s="29"/>
      <c r="C57" s="29"/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9"/>
      <c r="R57" s="29"/>
      <c r="S57" s="29"/>
      <c r="T57" s="30"/>
      <c r="U57" s="30"/>
      <c r="V57" s="29"/>
      <c r="W57" s="29"/>
      <c r="X57" s="29"/>
      <c r="Y57" s="29"/>
      <c r="Z57" s="29"/>
      <c r="AA57" s="29"/>
      <c r="AB57" s="29"/>
      <c r="AC57" s="29"/>
      <c r="AD57" s="29"/>
      <c r="AE57" s="29"/>
      <c r="AF57" s="29"/>
      <c r="AG57" s="29"/>
      <c r="AH57" s="29"/>
      <c r="AI57" s="29"/>
      <c r="AJ57" s="29"/>
      <c r="AK57" s="29"/>
      <c r="AL57" s="29"/>
    </row>
    <row r="58" spans="1:38" x14ac:dyDescent="0.25">
      <c r="A58" s="29"/>
      <c r="B58" s="29"/>
      <c r="C58" s="29"/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29"/>
      <c r="R58" s="29"/>
      <c r="S58" s="29"/>
      <c r="T58" s="30"/>
      <c r="U58" s="30"/>
      <c r="V58" s="29"/>
      <c r="W58" s="29"/>
      <c r="X58" s="29"/>
      <c r="Y58" s="29"/>
      <c r="Z58" s="29"/>
      <c r="AA58" s="29"/>
      <c r="AB58" s="29"/>
      <c r="AC58" s="29"/>
      <c r="AD58" s="29"/>
      <c r="AE58" s="29"/>
      <c r="AF58" s="29"/>
      <c r="AG58" s="29"/>
      <c r="AH58" s="29"/>
      <c r="AI58" s="29"/>
      <c r="AJ58" s="29"/>
      <c r="AK58" s="29"/>
      <c r="AL58" s="29"/>
    </row>
    <row r="59" spans="1:38" x14ac:dyDescent="0.25">
      <c r="A59" s="29"/>
      <c r="B59" s="29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30"/>
      <c r="U59" s="30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</row>
    <row r="60" spans="1:38" x14ac:dyDescent="0.25">
      <c r="A60" s="29"/>
      <c r="B60" s="29"/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30"/>
      <c r="U60" s="30"/>
      <c r="V60" s="29"/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29"/>
      <c r="AI60" s="29"/>
      <c r="AJ60" s="29"/>
      <c r="AK60" s="29"/>
      <c r="AL60" s="29"/>
    </row>
    <row r="61" spans="1:38" x14ac:dyDescent="0.25">
      <c r="A61" s="29"/>
      <c r="B61" s="29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30"/>
      <c r="U61" s="30"/>
      <c r="V61" s="29"/>
      <c r="W61" s="29"/>
      <c r="X61" s="29"/>
      <c r="Y61" s="29"/>
      <c r="Z61" s="29"/>
      <c r="AA61" s="29"/>
      <c r="AB61" s="29"/>
      <c r="AC61" s="29"/>
      <c r="AD61" s="29"/>
      <c r="AE61" s="29"/>
      <c r="AF61" s="29"/>
      <c r="AG61" s="29"/>
      <c r="AH61" s="29"/>
      <c r="AI61" s="29"/>
      <c r="AJ61" s="29"/>
      <c r="AK61" s="29"/>
      <c r="AL61" s="29"/>
    </row>
    <row r="62" spans="1:38" x14ac:dyDescent="0.25">
      <c r="A62" s="29"/>
      <c r="B62" s="29"/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30"/>
      <c r="U62" s="30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F62" s="29"/>
      <c r="AG62" s="29"/>
      <c r="AH62" s="29"/>
      <c r="AI62" s="29"/>
      <c r="AJ62" s="29"/>
      <c r="AK62" s="29"/>
      <c r="AL62" s="29"/>
    </row>
    <row r="63" spans="1:38" x14ac:dyDescent="0.25">
      <c r="A63" s="29"/>
      <c r="B63" s="29"/>
      <c r="C63" s="29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30"/>
      <c r="U63" s="30"/>
      <c r="V63" s="29"/>
      <c r="W63" s="29"/>
      <c r="X63" s="29"/>
      <c r="Y63" s="29"/>
      <c r="Z63" s="29"/>
      <c r="AA63" s="29"/>
      <c r="AB63" s="29"/>
      <c r="AC63" s="29"/>
      <c r="AD63" s="29"/>
      <c r="AE63" s="29"/>
      <c r="AF63" s="29"/>
      <c r="AG63" s="29"/>
      <c r="AH63" s="29"/>
      <c r="AI63" s="29"/>
      <c r="AJ63" s="29"/>
      <c r="AK63" s="29"/>
      <c r="AL63" s="29"/>
    </row>
    <row r="64" spans="1:38" x14ac:dyDescent="0.25">
      <c r="A64" s="29"/>
      <c r="B64" s="29"/>
      <c r="C64" s="29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30"/>
      <c r="U64" s="30"/>
      <c r="V64" s="29"/>
      <c r="W64" s="29"/>
      <c r="X64" s="29"/>
      <c r="Y64" s="29"/>
      <c r="Z64" s="29"/>
      <c r="AA64" s="29"/>
      <c r="AB64" s="29"/>
      <c r="AC64" s="29"/>
      <c r="AD64" s="29"/>
      <c r="AE64" s="29"/>
      <c r="AF64" s="29"/>
      <c r="AG64" s="29"/>
      <c r="AH64" s="29"/>
      <c r="AI64" s="29"/>
      <c r="AJ64" s="29"/>
      <c r="AK64" s="29"/>
      <c r="AL64" s="29"/>
    </row>
    <row r="65" spans="1:38" x14ac:dyDescent="0.25">
      <c r="A65" s="29"/>
      <c r="B65" s="29"/>
      <c r="C65" s="29"/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29"/>
      <c r="Q65" s="29"/>
      <c r="R65" s="29"/>
      <c r="S65" s="29"/>
      <c r="T65" s="30"/>
      <c r="U65" s="30"/>
      <c r="V65" s="29"/>
      <c r="W65" s="29"/>
      <c r="X65" s="29"/>
      <c r="Y65" s="29"/>
      <c r="Z65" s="29"/>
      <c r="AA65" s="29"/>
      <c r="AB65" s="29"/>
      <c r="AC65" s="29"/>
      <c r="AD65" s="29"/>
      <c r="AE65" s="29"/>
      <c r="AF65" s="29"/>
      <c r="AG65" s="29"/>
      <c r="AH65" s="29"/>
      <c r="AI65" s="29"/>
      <c r="AJ65" s="29"/>
      <c r="AK65" s="29"/>
      <c r="AL65" s="29"/>
    </row>
    <row r="66" spans="1:38" x14ac:dyDescent="0.25">
      <c r="A66" s="29"/>
      <c r="B66" s="29"/>
      <c r="C66" s="29"/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29"/>
      <c r="R66" s="29"/>
      <c r="S66" s="29"/>
      <c r="T66" s="30"/>
      <c r="U66" s="30"/>
      <c r="V66" s="29"/>
      <c r="W66" s="29"/>
      <c r="X66" s="29"/>
      <c r="Y66" s="29"/>
      <c r="Z66" s="29"/>
      <c r="AA66" s="29"/>
      <c r="AB66" s="29"/>
      <c r="AC66" s="29"/>
      <c r="AD66" s="29"/>
      <c r="AE66" s="29"/>
      <c r="AF66" s="29"/>
      <c r="AG66" s="29"/>
      <c r="AH66" s="29"/>
      <c r="AI66" s="29"/>
      <c r="AJ66" s="29"/>
      <c r="AK66" s="29"/>
      <c r="AL66" s="29"/>
    </row>
    <row r="67" spans="1:38" x14ac:dyDescent="0.25">
      <c r="A67" s="29"/>
      <c r="B67" s="29"/>
      <c r="C67" s="29"/>
      <c r="D67" s="29"/>
      <c r="E67" s="29"/>
      <c r="F67" s="29"/>
      <c r="G67" s="29"/>
      <c r="H67" s="29"/>
      <c r="I67" s="29"/>
      <c r="J67" s="29"/>
      <c r="K67" s="29"/>
      <c r="L67" s="29"/>
      <c r="M67" s="29"/>
      <c r="N67" s="29"/>
      <c r="O67" s="29"/>
      <c r="P67" s="29"/>
      <c r="Q67" s="29"/>
      <c r="R67" s="29"/>
      <c r="S67" s="29"/>
      <c r="T67" s="30"/>
      <c r="U67" s="30"/>
      <c r="V67" s="29"/>
      <c r="W67" s="29"/>
      <c r="X67" s="29"/>
      <c r="Y67" s="29"/>
      <c r="Z67" s="29"/>
      <c r="AA67" s="29"/>
      <c r="AB67" s="29"/>
      <c r="AC67" s="29"/>
      <c r="AD67" s="29"/>
      <c r="AE67" s="29"/>
      <c r="AF67" s="29"/>
      <c r="AG67" s="29"/>
      <c r="AH67" s="29"/>
      <c r="AI67" s="29"/>
      <c r="AJ67" s="29"/>
      <c r="AK67" s="29"/>
      <c r="AL67" s="29"/>
    </row>
    <row r="68" spans="1:38" x14ac:dyDescent="0.25">
      <c r="A68" s="29"/>
      <c r="B68" s="29"/>
      <c r="C68" s="29"/>
      <c r="D68" s="29"/>
      <c r="E68" s="29"/>
      <c r="F68" s="29"/>
      <c r="G68" s="29"/>
      <c r="H68" s="29"/>
      <c r="I68" s="29"/>
      <c r="J68" s="29"/>
      <c r="K68" s="29"/>
      <c r="L68" s="29"/>
      <c r="M68" s="29"/>
      <c r="N68" s="29"/>
      <c r="O68" s="29"/>
      <c r="P68" s="29"/>
      <c r="Q68" s="29"/>
      <c r="R68" s="29"/>
      <c r="S68" s="29"/>
      <c r="T68" s="30"/>
      <c r="U68" s="30"/>
      <c r="V68" s="29"/>
      <c r="W68" s="29"/>
      <c r="X68" s="29"/>
      <c r="Y68" s="29"/>
      <c r="Z68" s="29"/>
      <c r="AA68" s="29"/>
      <c r="AB68" s="29"/>
      <c r="AC68" s="29"/>
      <c r="AD68" s="29"/>
      <c r="AE68" s="29"/>
      <c r="AF68" s="29"/>
      <c r="AG68" s="29"/>
      <c r="AH68" s="29"/>
      <c r="AI68" s="29"/>
      <c r="AJ68" s="29"/>
      <c r="AK68" s="29"/>
      <c r="AL68" s="29"/>
    </row>
    <row r="69" spans="1:38" x14ac:dyDescent="0.25">
      <c r="A69" s="29"/>
      <c r="B69" s="29"/>
      <c r="C69" s="29"/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29"/>
      <c r="R69" s="29"/>
      <c r="S69" s="29"/>
      <c r="T69" s="30"/>
      <c r="U69" s="30"/>
      <c r="V69" s="29"/>
      <c r="W69" s="29"/>
      <c r="X69" s="29"/>
      <c r="Y69" s="29"/>
      <c r="Z69" s="29"/>
      <c r="AA69" s="29"/>
      <c r="AB69" s="29"/>
      <c r="AC69" s="29"/>
      <c r="AD69" s="29"/>
      <c r="AE69" s="29"/>
      <c r="AF69" s="29"/>
      <c r="AG69" s="29"/>
      <c r="AH69" s="29"/>
      <c r="AI69" s="29"/>
      <c r="AJ69" s="29"/>
      <c r="AK69" s="29"/>
      <c r="AL69" s="29"/>
    </row>
    <row r="70" spans="1:38" x14ac:dyDescent="0.25">
      <c r="A70" s="29"/>
      <c r="B70" s="29"/>
      <c r="C70" s="29"/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30"/>
      <c r="U70" s="30"/>
      <c r="V70" s="29"/>
      <c r="W70" s="29"/>
      <c r="X70" s="29"/>
      <c r="Y70" s="29"/>
      <c r="Z70" s="29"/>
      <c r="AA70" s="29"/>
      <c r="AB70" s="29"/>
      <c r="AC70" s="29"/>
      <c r="AD70" s="29"/>
      <c r="AE70" s="29"/>
      <c r="AF70" s="29"/>
      <c r="AG70" s="29"/>
      <c r="AH70" s="29"/>
      <c r="AI70" s="29"/>
      <c r="AJ70" s="29"/>
      <c r="AK70" s="29"/>
      <c r="AL70" s="29"/>
    </row>
  </sheetData>
  <mergeCells count="56">
    <mergeCell ref="U38:U39"/>
    <mergeCell ref="T38:T39"/>
    <mergeCell ref="R2:U3"/>
    <mergeCell ref="R4:U5"/>
    <mergeCell ref="U8:U9"/>
    <mergeCell ref="U18:U19"/>
    <mergeCell ref="P7:Q7"/>
    <mergeCell ref="R7:S7"/>
    <mergeCell ref="T8:T9"/>
    <mergeCell ref="T18:T19"/>
    <mergeCell ref="U28:U29"/>
    <mergeCell ref="T28:T29"/>
    <mergeCell ref="N37:O37"/>
    <mergeCell ref="P37:Q37"/>
    <mergeCell ref="R37:S37"/>
    <mergeCell ref="N27:O27"/>
    <mergeCell ref="N17:O17"/>
    <mergeCell ref="P17:Q17"/>
    <mergeCell ref="R17:S17"/>
    <mergeCell ref="P27:Q27"/>
    <mergeCell ref="R27:S27"/>
    <mergeCell ref="N7:O7"/>
    <mergeCell ref="D27:E27"/>
    <mergeCell ref="F27:G27"/>
    <mergeCell ref="H27:I27"/>
    <mergeCell ref="J27:K27"/>
    <mergeCell ref="L27:M27"/>
    <mergeCell ref="D17:E17"/>
    <mergeCell ref="F17:G17"/>
    <mergeCell ref="H17:I17"/>
    <mergeCell ref="J17:K17"/>
    <mergeCell ref="L17:M17"/>
    <mergeCell ref="D7:E7"/>
    <mergeCell ref="F7:G7"/>
    <mergeCell ref="H7:I7"/>
    <mergeCell ref="J7:K7"/>
    <mergeCell ref="L7:M7"/>
    <mergeCell ref="D37:E37"/>
    <mergeCell ref="F37:G37"/>
    <mergeCell ref="H37:I37"/>
    <mergeCell ref="J37:K37"/>
    <mergeCell ref="L37:M37"/>
    <mergeCell ref="D5:F5"/>
    <mergeCell ref="H5:J5"/>
    <mergeCell ref="L5:M5"/>
    <mergeCell ref="N5:P5"/>
    <mergeCell ref="L2:M2"/>
    <mergeCell ref="N2:P2"/>
    <mergeCell ref="L3:M3"/>
    <mergeCell ref="D2:F2"/>
    <mergeCell ref="H2:J2"/>
    <mergeCell ref="D3:F3"/>
    <mergeCell ref="H3:J3"/>
    <mergeCell ref="D4:F4"/>
    <mergeCell ref="H4:J4"/>
    <mergeCell ref="N3:P3"/>
  </mergeCells>
  <conditionalFormatting sqref="T15:U15">
    <cfRule type="cellIs" dxfId="200" priority="123" operator="lessThan">
      <formula>0</formula>
    </cfRule>
    <cfRule type="cellIs" dxfId="199" priority="124" operator="greaterThan">
      <formula>0</formula>
    </cfRule>
  </conditionalFormatting>
  <conditionalFormatting sqref="T45 T35 T25:U25">
    <cfRule type="cellIs" dxfId="198" priority="117" operator="lessThan">
      <formula>0</formula>
    </cfRule>
    <cfRule type="cellIs" dxfId="197" priority="118" operator="greaterThan">
      <formula>0</formula>
    </cfRule>
  </conditionalFormatting>
  <conditionalFormatting sqref="I43 K43 M43 O43 Q43 S43 I33 K33 M33 O33 Q33 S33 I23 K23 M23 O23 Q23 S23">
    <cfRule type="cellIs" dxfId="196" priority="103" operator="greaterThan">
      <formula>0</formula>
    </cfRule>
  </conditionalFormatting>
  <conditionalFormatting sqref="D39:D42 F39:F42 D29:D32 F29:F31">
    <cfRule type="cellIs" dxfId="195" priority="113" operator="greaterThan">
      <formula>0</formula>
    </cfRule>
  </conditionalFormatting>
  <conditionalFormatting sqref="E39:E42 G39:G42 E29:E31 G29:G31">
    <cfRule type="cellIs" dxfId="194" priority="112" operator="greaterThan">
      <formula>0</formula>
    </cfRule>
  </conditionalFormatting>
  <conditionalFormatting sqref="H39:H42 J39:J42 L39:L42 N39:N42 P39:P42 R39:R42 H29:H31 J29:J31 L29:L31 N29:N31 P29:P31 R29:R31">
    <cfRule type="cellIs" dxfId="193" priority="108" operator="greaterThan">
      <formula>0</formula>
    </cfRule>
  </conditionalFormatting>
  <conditionalFormatting sqref="I39:I42 K39:K42 M39:M42 O39:O42 Q39:Q42 S39:S42 I29:I31 K29:K31 M29:M31 O29:O31 Q29:Q31 S29:S31">
    <cfRule type="cellIs" dxfId="192" priority="107" operator="greaterThan">
      <formula>0</formula>
    </cfRule>
  </conditionalFormatting>
  <conditionalFormatting sqref="D43 F43 D33 F33 D23 F23">
    <cfRule type="cellIs" dxfId="191" priority="106" operator="greaterThan">
      <formula>0</formula>
    </cfRule>
  </conditionalFormatting>
  <conditionalFormatting sqref="E43 G43 E33 G33 E23 G23">
    <cfRule type="cellIs" dxfId="190" priority="105" operator="greaterThan">
      <formula>0</formula>
    </cfRule>
  </conditionalFormatting>
  <conditionalFormatting sqref="H43 J43 L43 N43 P43 R43 H33 J33 L33 N33 P33 R33 H23 J23 L23 N23 P23 R23">
    <cfRule type="cellIs" dxfId="189" priority="104" operator="greaterThan">
      <formula>0</formula>
    </cfRule>
  </conditionalFormatting>
  <conditionalFormatting sqref="I13 K13 M13 O13 Q13 S13">
    <cfRule type="cellIs" dxfId="188" priority="89" operator="greaterThan">
      <formula>0</formula>
    </cfRule>
  </conditionalFormatting>
  <conditionalFormatting sqref="D14:E15">
    <cfRule type="cellIs" dxfId="187" priority="96" operator="greaterThan">
      <formula>0</formula>
    </cfRule>
    <cfRule type="cellIs" dxfId="186" priority="97" operator="lessThan">
      <formula>0</formula>
    </cfRule>
  </conditionalFormatting>
  <conditionalFormatting sqref="D13 F13">
    <cfRule type="cellIs" dxfId="185" priority="92" operator="greaterThan">
      <formula>0</formula>
    </cfRule>
  </conditionalFormatting>
  <conditionalFormatting sqref="E13 G13">
    <cfRule type="cellIs" dxfId="184" priority="91" operator="greaterThan">
      <formula>0</formula>
    </cfRule>
  </conditionalFormatting>
  <conditionalFormatting sqref="H13 J13 L13 N13 P13 R13">
    <cfRule type="cellIs" dxfId="183" priority="90" operator="greaterThan">
      <formula>0</formula>
    </cfRule>
  </conditionalFormatting>
  <conditionalFormatting sqref="F32">
    <cfRule type="cellIs" dxfId="182" priority="88" operator="greaterThan">
      <formula>0</formula>
    </cfRule>
  </conditionalFormatting>
  <conditionalFormatting sqref="E32 G32">
    <cfRule type="cellIs" dxfId="181" priority="87" operator="greaterThan">
      <formula>0</formula>
    </cfRule>
  </conditionalFormatting>
  <conditionalFormatting sqref="H32 J32 L32 N32 P32 R32">
    <cfRule type="cellIs" dxfId="180" priority="86" operator="greaterThan">
      <formula>0</formula>
    </cfRule>
  </conditionalFormatting>
  <conditionalFormatting sqref="I32 K32 M32 O32 Q32 S32">
    <cfRule type="cellIs" dxfId="179" priority="85" operator="greaterThan">
      <formula>0</formula>
    </cfRule>
  </conditionalFormatting>
  <conditionalFormatting sqref="F14:S15">
    <cfRule type="cellIs" dxfId="178" priority="83" operator="greaterThan">
      <formula>0</formula>
    </cfRule>
    <cfRule type="cellIs" dxfId="177" priority="84" operator="lessThan">
      <formula>0</formula>
    </cfRule>
  </conditionalFormatting>
  <conditionalFormatting sqref="D24:S25">
    <cfRule type="cellIs" dxfId="176" priority="81" operator="greaterThan">
      <formula>0</formula>
    </cfRule>
    <cfRule type="cellIs" dxfId="175" priority="82" operator="lessThan">
      <formula>0</formula>
    </cfRule>
  </conditionalFormatting>
  <conditionalFormatting sqref="D34:S35">
    <cfRule type="cellIs" dxfId="174" priority="79" operator="greaterThan">
      <formula>0</formula>
    </cfRule>
    <cfRule type="cellIs" dxfId="173" priority="80" operator="lessThan">
      <formula>0</formula>
    </cfRule>
  </conditionalFormatting>
  <conditionalFormatting sqref="D44:S45">
    <cfRule type="cellIs" dxfId="172" priority="77" operator="greaterThan">
      <formula>0</formula>
    </cfRule>
    <cfRule type="cellIs" dxfId="171" priority="78" operator="lessThan">
      <formula>0</formula>
    </cfRule>
  </conditionalFormatting>
  <conditionalFormatting sqref="D19:D22 F19:F22">
    <cfRule type="cellIs" dxfId="170" priority="76" operator="greaterThan">
      <formula>0</formula>
    </cfRule>
  </conditionalFormatting>
  <conditionalFormatting sqref="E19:E22 G19:G22">
    <cfRule type="cellIs" dxfId="169" priority="75" operator="greaterThan">
      <formula>0</formula>
    </cfRule>
  </conditionalFormatting>
  <conditionalFormatting sqref="H19:H22 J19:J22 L19:L22 N19:N22 P19:P22 R19:R22">
    <cfRule type="cellIs" dxfId="168" priority="74" operator="greaterThan">
      <formula>0</formula>
    </cfRule>
  </conditionalFormatting>
  <conditionalFormatting sqref="I19:I22 K19:K22 M19:M22 O19:O22 Q19:Q22 S19:S22">
    <cfRule type="cellIs" dxfId="167" priority="73" operator="greaterThan">
      <formula>0</formula>
    </cfRule>
  </conditionalFormatting>
  <conditionalFormatting sqref="D9:D11 F9:F11">
    <cfRule type="cellIs" dxfId="166" priority="72" operator="greaterThan">
      <formula>0</formula>
    </cfRule>
  </conditionalFormatting>
  <conditionalFormatting sqref="E9:E11 G9:G11">
    <cfRule type="cellIs" dxfId="165" priority="71" operator="greaterThan">
      <formula>0</formula>
    </cfRule>
  </conditionalFormatting>
  <conditionalFormatting sqref="L9:L11 N9:N11 P9:P11 R9:R11">
    <cfRule type="cellIs" dxfId="164" priority="70" operator="greaterThan">
      <formula>0</formula>
    </cfRule>
  </conditionalFormatting>
  <conditionalFormatting sqref="M9:M11 O9:O11 Q9:Q11 S9:S11">
    <cfRule type="cellIs" dxfId="163" priority="69" operator="greaterThan">
      <formula>0</formula>
    </cfRule>
  </conditionalFormatting>
  <conditionalFormatting sqref="D12 F12">
    <cfRule type="cellIs" dxfId="162" priority="68" operator="greaterThan">
      <formula>0</formula>
    </cfRule>
  </conditionalFormatting>
  <conditionalFormatting sqref="E12 G12">
    <cfRule type="cellIs" dxfId="161" priority="67" operator="greaterThan">
      <formula>0</formula>
    </cfRule>
  </conditionalFormatting>
  <conditionalFormatting sqref="L12 N12 P12 R12">
    <cfRule type="cellIs" dxfId="160" priority="66" operator="greaterThan">
      <formula>0</formula>
    </cfRule>
  </conditionalFormatting>
  <conditionalFormatting sqref="M12 O12 Q12 S12">
    <cfRule type="cellIs" dxfId="159" priority="65" operator="greaterThan">
      <formula>0</formula>
    </cfRule>
  </conditionalFormatting>
  <conditionalFormatting sqref="U10">
    <cfRule type="cellIs" dxfId="158" priority="63" operator="lessThan">
      <formula>0</formula>
    </cfRule>
    <cfRule type="cellIs" dxfId="157" priority="64" operator="greaterThan">
      <formula>0</formula>
    </cfRule>
  </conditionalFormatting>
  <conditionalFormatting sqref="T10">
    <cfRule type="cellIs" dxfId="156" priority="61" operator="lessThan">
      <formula>0</formula>
    </cfRule>
    <cfRule type="cellIs" dxfId="155" priority="62" operator="greaterThan">
      <formula>0</formula>
    </cfRule>
  </conditionalFormatting>
  <conditionalFormatting sqref="U20">
    <cfRule type="cellIs" dxfId="154" priority="55" operator="lessThan">
      <formula>0</formula>
    </cfRule>
    <cfRule type="cellIs" dxfId="153" priority="56" operator="greaterThan">
      <formula>0</formula>
    </cfRule>
  </conditionalFormatting>
  <conditionalFormatting sqref="T20">
    <cfRule type="cellIs" dxfId="152" priority="53" operator="lessThan">
      <formula>0</formula>
    </cfRule>
    <cfRule type="cellIs" dxfId="151" priority="54" operator="greaterThan">
      <formula>0</formula>
    </cfRule>
  </conditionalFormatting>
  <conditionalFormatting sqref="U45">
    <cfRule type="cellIs" dxfId="150" priority="21" operator="lessThan">
      <formula>0</formula>
    </cfRule>
    <cfRule type="cellIs" dxfId="149" priority="22" operator="greaterThan">
      <formula>0</formula>
    </cfRule>
  </conditionalFormatting>
  <conditionalFormatting sqref="U30">
    <cfRule type="cellIs" dxfId="148" priority="47" operator="lessThan">
      <formula>0</formula>
    </cfRule>
    <cfRule type="cellIs" dxfId="147" priority="48" operator="greaterThan">
      <formula>0</formula>
    </cfRule>
  </conditionalFormatting>
  <conditionalFormatting sqref="T30">
    <cfRule type="cellIs" dxfId="146" priority="45" operator="lessThan">
      <formula>0</formula>
    </cfRule>
    <cfRule type="cellIs" dxfId="145" priority="46" operator="greaterThan">
      <formula>0</formula>
    </cfRule>
  </conditionalFormatting>
  <conditionalFormatting sqref="U40">
    <cfRule type="cellIs" dxfId="144" priority="39" operator="lessThan">
      <formula>0</formula>
    </cfRule>
    <cfRule type="cellIs" dxfId="143" priority="40" operator="greaterThan">
      <formula>0</formula>
    </cfRule>
  </conditionalFormatting>
  <conditionalFormatting sqref="T40">
    <cfRule type="cellIs" dxfId="142" priority="37" operator="lessThan">
      <formula>0</formula>
    </cfRule>
    <cfRule type="cellIs" dxfId="141" priority="38" operator="greaterThan">
      <formula>0</formula>
    </cfRule>
  </conditionalFormatting>
  <conditionalFormatting sqref="U35">
    <cfRule type="cellIs" dxfId="140" priority="27" operator="lessThan">
      <formula>0</formula>
    </cfRule>
    <cfRule type="cellIs" dxfId="139" priority="28" operator="greaterThan">
      <formula>0</formula>
    </cfRule>
  </conditionalFormatting>
  <conditionalFormatting sqref="H9:H12 J9:J11">
    <cfRule type="cellIs" dxfId="138" priority="4" operator="greaterThan">
      <formula>0</formula>
    </cfRule>
  </conditionalFormatting>
  <conditionalFormatting sqref="I9:I11 K9:K11">
    <cfRule type="cellIs" dxfId="137" priority="3" operator="greaterThan">
      <formula>0</formula>
    </cfRule>
  </conditionalFormatting>
  <conditionalFormatting sqref="J12">
    <cfRule type="cellIs" dxfId="136" priority="2" operator="greaterThan">
      <formula>0</formula>
    </cfRule>
  </conditionalFormatting>
  <conditionalFormatting sqref="I12 K12">
    <cfRule type="cellIs" dxfId="135" priority="1" operator="greaterThan">
      <formula>0</formula>
    </cfRule>
  </conditionalFormatting>
  <dataValidations count="1">
    <dataValidation type="list" allowBlank="1" showInputMessage="1" showErrorMessage="1" sqref="C2">
      <formula1>"EW,NS"</formula1>
    </dataValidation>
  </dataValidations>
  <pageMargins left="0.70000000000000007" right="0.70000000000000007" top="0.75" bottom="0.75" header="0.30000000000000004" footer="0.30000000000000004"/>
  <pageSetup paperSize="9" fitToWidth="0" fitToHeight="0" orientation="portrait" r:id="rId1"/>
  <ignoredErrors>
    <ignoredError sqref="C21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C0DA"/>
  </sheetPr>
  <dimension ref="A1:AK70"/>
  <sheetViews>
    <sheetView zoomScaleNormal="100" workbookViewId="0"/>
  </sheetViews>
  <sheetFormatPr defaultRowHeight="15" x14ac:dyDescent="0.25"/>
  <cols>
    <col min="1" max="1" width="3" style="26" customWidth="1"/>
    <col min="2" max="2" width="11.5703125" style="26" customWidth="1"/>
    <col min="3" max="3" width="3.85546875" style="26" customWidth="1"/>
    <col min="4" max="4" width="7.42578125" style="26" customWidth="1"/>
    <col min="5" max="5" width="5.28515625" style="26" bestFit="1" customWidth="1"/>
    <col min="6" max="6" width="7.42578125" style="26" customWidth="1"/>
    <col min="7" max="7" width="5.28515625" style="26" bestFit="1" customWidth="1"/>
    <col min="8" max="8" width="7.42578125" style="26" customWidth="1"/>
    <col min="9" max="9" width="5.28515625" style="26" bestFit="1" customWidth="1"/>
    <col min="10" max="10" width="7.42578125" style="26" customWidth="1"/>
    <col min="11" max="11" width="5.28515625" style="26" bestFit="1" customWidth="1"/>
    <col min="12" max="12" width="7.42578125" style="26" customWidth="1"/>
    <col min="13" max="13" width="5.28515625" style="26" bestFit="1" customWidth="1"/>
    <col min="14" max="14" width="7.42578125" style="26" customWidth="1"/>
    <col min="15" max="15" width="5.28515625" style="26" bestFit="1" customWidth="1"/>
    <col min="16" max="16" width="7.42578125" style="26" customWidth="1"/>
    <col min="17" max="17" width="5.28515625" style="26" bestFit="1" customWidth="1"/>
    <col min="18" max="18" width="7.42578125" style="26" customWidth="1"/>
    <col min="19" max="19" width="5.28515625" style="26" bestFit="1" customWidth="1"/>
    <col min="20" max="20" width="8.28515625" style="26" bestFit="1" customWidth="1"/>
    <col min="21" max="21" width="8.28515625" style="26" customWidth="1"/>
    <col min="22" max="16384" width="9.140625" style="26"/>
  </cols>
  <sheetData>
    <row r="1" spans="1:37" ht="15.75" thickBot="1" x14ac:dyDescent="0.3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30"/>
      <c r="U1" s="30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  <c r="AH1" s="29"/>
      <c r="AI1" s="29"/>
      <c r="AJ1" s="29"/>
      <c r="AK1" s="29"/>
    </row>
    <row r="2" spans="1:37" x14ac:dyDescent="0.25">
      <c r="A2" s="29"/>
      <c r="B2" s="109" t="str">
        <f>Scores!B2</f>
        <v>Pair 1</v>
      </c>
      <c r="C2" s="110" t="str">
        <f>Scores!C2</f>
        <v>EW</v>
      </c>
      <c r="D2" s="296">
        <f>Scores!D2</f>
        <v>0</v>
      </c>
      <c r="E2" s="296"/>
      <c r="F2" s="296"/>
      <c r="G2" s="111" t="s">
        <v>78</v>
      </c>
      <c r="H2" s="296">
        <f>Scores!H2</f>
        <v>0</v>
      </c>
      <c r="I2" s="296"/>
      <c r="J2" s="297"/>
      <c r="K2" s="29"/>
      <c r="L2" s="298" t="s">
        <v>79</v>
      </c>
      <c r="M2" s="299"/>
      <c r="N2" s="300">
        <f>Scores!N2</f>
        <v>0</v>
      </c>
      <c r="O2" s="300"/>
      <c r="P2" s="301"/>
      <c r="Q2" s="29"/>
      <c r="R2" s="308" t="s">
        <v>52</v>
      </c>
      <c r="S2" s="309"/>
      <c r="T2" s="309"/>
      <c r="U2" s="310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</row>
    <row r="3" spans="1:37" ht="15.75" thickBot="1" x14ac:dyDescent="0.3">
      <c r="A3" s="29"/>
      <c r="B3" s="112" t="str">
        <f>Scores!B3</f>
        <v>Pair 3</v>
      </c>
      <c r="C3" s="113" t="str">
        <f>Scores!C3</f>
        <v>EW</v>
      </c>
      <c r="D3" s="302">
        <f>Scores!D3</f>
        <v>0</v>
      </c>
      <c r="E3" s="302"/>
      <c r="F3" s="302"/>
      <c r="G3" s="114" t="s">
        <v>78</v>
      </c>
      <c r="H3" s="302">
        <f>Scores!H3</f>
        <v>0</v>
      </c>
      <c r="I3" s="302"/>
      <c r="J3" s="303"/>
      <c r="K3" s="29"/>
      <c r="L3" s="314" t="s">
        <v>80</v>
      </c>
      <c r="M3" s="315"/>
      <c r="N3" s="316">
        <f>Scores!N3</f>
        <v>0</v>
      </c>
      <c r="O3" s="316"/>
      <c r="P3" s="317"/>
      <c r="Q3" s="29"/>
      <c r="R3" s="311"/>
      <c r="S3" s="312"/>
      <c r="T3" s="312"/>
      <c r="U3" s="313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</row>
    <row r="4" spans="1:37" ht="15" customHeight="1" thickBot="1" x14ac:dyDescent="0.3">
      <c r="A4" s="29"/>
      <c r="B4" s="112" t="str">
        <f>Scores!B4</f>
        <v>Pair 2</v>
      </c>
      <c r="C4" s="113" t="str">
        <f>Scores!C4</f>
        <v>NS</v>
      </c>
      <c r="D4" s="302">
        <f>Scores!D4</f>
        <v>0</v>
      </c>
      <c r="E4" s="302"/>
      <c r="F4" s="302"/>
      <c r="G4" s="114" t="s">
        <v>78</v>
      </c>
      <c r="H4" s="302">
        <f>Scores!H4</f>
        <v>0</v>
      </c>
      <c r="I4" s="302"/>
      <c r="J4" s="303"/>
      <c r="K4" s="29"/>
      <c r="L4" s="30"/>
      <c r="M4" s="30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</row>
    <row r="5" spans="1:37" ht="15.75" thickBot="1" x14ac:dyDescent="0.3">
      <c r="A5" s="29"/>
      <c r="B5" s="115" t="str">
        <f>Scores!B5</f>
        <v>Pair 4</v>
      </c>
      <c r="C5" s="116" t="str">
        <f>Scores!C5</f>
        <v>NS</v>
      </c>
      <c r="D5" s="304">
        <f>Scores!D5</f>
        <v>0</v>
      </c>
      <c r="E5" s="304"/>
      <c r="F5" s="304"/>
      <c r="G5" s="117" t="s">
        <v>78</v>
      </c>
      <c r="H5" s="304">
        <f>Scores!H5</f>
        <v>0</v>
      </c>
      <c r="I5" s="304"/>
      <c r="J5" s="305"/>
      <c r="K5" s="29"/>
      <c r="L5" s="306" t="s">
        <v>47</v>
      </c>
      <c r="M5" s="307"/>
      <c r="N5" s="293">
        <f>Scores!N5</f>
        <v>0</v>
      </c>
      <c r="O5" s="294"/>
      <c r="P5" s="295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</row>
    <row r="6" spans="1:37" ht="15.75" thickBot="1" x14ac:dyDescent="0.3">
      <c r="A6" s="29"/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30"/>
      <c r="U6" s="30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9"/>
    </row>
    <row r="7" spans="1:37" ht="15.75" thickBot="1" x14ac:dyDescent="0.3">
      <c r="A7" s="29"/>
      <c r="B7" s="118" t="s">
        <v>93</v>
      </c>
      <c r="C7" s="119"/>
      <c r="D7" s="318" t="s">
        <v>9</v>
      </c>
      <c r="E7" s="319"/>
      <c r="F7" s="318" t="s">
        <v>10</v>
      </c>
      <c r="G7" s="319"/>
      <c r="H7" s="318" t="s">
        <v>11</v>
      </c>
      <c r="I7" s="319"/>
      <c r="J7" s="318" t="s">
        <v>12</v>
      </c>
      <c r="K7" s="319"/>
      <c r="L7" s="318" t="s">
        <v>13</v>
      </c>
      <c r="M7" s="319"/>
      <c r="N7" s="318" t="s">
        <v>14</v>
      </c>
      <c r="O7" s="319"/>
      <c r="P7" s="318" t="s">
        <v>15</v>
      </c>
      <c r="Q7" s="319"/>
      <c r="R7" s="318" t="s">
        <v>16</v>
      </c>
      <c r="S7" s="319"/>
      <c r="T7" s="30"/>
      <c r="U7" s="30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29"/>
      <c r="AK7" s="29"/>
    </row>
    <row r="8" spans="1:37" x14ac:dyDescent="0.25">
      <c r="A8" s="29"/>
      <c r="B8" s="120" t="s">
        <v>8</v>
      </c>
      <c r="C8" s="121" t="s">
        <v>73</v>
      </c>
      <c r="D8" s="122" t="s">
        <v>7</v>
      </c>
      <c r="E8" s="123" t="s">
        <v>6</v>
      </c>
      <c r="F8" s="122" t="s">
        <v>7</v>
      </c>
      <c r="G8" s="123" t="s">
        <v>6</v>
      </c>
      <c r="H8" s="122" t="s">
        <v>7</v>
      </c>
      <c r="I8" s="123" t="s">
        <v>6</v>
      </c>
      <c r="J8" s="122" t="s">
        <v>7</v>
      </c>
      <c r="K8" s="123" t="s">
        <v>6</v>
      </c>
      <c r="L8" s="122" t="s">
        <v>7</v>
      </c>
      <c r="M8" s="123" t="s">
        <v>6</v>
      </c>
      <c r="N8" s="122" t="s">
        <v>7</v>
      </c>
      <c r="O8" s="123" t="s">
        <v>6</v>
      </c>
      <c r="P8" s="122" t="s">
        <v>7</v>
      </c>
      <c r="Q8" s="123" t="s">
        <v>6</v>
      </c>
      <c r="R8" s="122" t="s">
        <v>7</v>
      </c>
      <c r="S8" s="124" t="s">
        <v>6</v>
      </c>
      <c r="T8" s="125" t="s">
        <v>41</v>
      </c>
      <c r="U8" s="126" t="s">
        <v>49</v>
      </c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29"/>
      <c r="AI8" s="29"/>
      <c r="AJ8" s="29"/>
      <c r="AK8" s="29"/>
    </row>
    <row r="9" spans="1:37" x14ac:dyDescent="0.25">
      <c r="A9" s="29"/>
      <c r="B9" s="127" t="str">
        <f>Scores!B9</f>
        <v>1. /</v>
      </c>
      <c r="C9" s="127" t="str">
        <f>Scores!C9</f>
        <v>EW</v>
      </c>
      <c r="D9" s="90">
        <f>Scores!D9-Scores!E9</f>
        <v>0</v>
      </c>
      <c r="E9" s="128">
        <f>(SUM(IF((D9-D10)&gt;0,VLOOKUP(ABS(D9-D10),IMPS,2,TRUE),-VLOOKUP(ABS(D9-D10),IMPS,2,TRUE)),IF((D9+D11)&gt;0,VLOOKUP(ABS(D9+D11),IMPS,2,TRUE),-VLOOKUP(ABS(D9+D11),IMPS,2,TRUE)),IF((D9+D12)&gt;0,VLOOKUP(ABS(D9+D12),IMPS,2,TRUE),-VLOOKUP(ABS(D9+D12),IMPS,2,TRUE))))/3</f>
        <v>0</v>
      </c>
      <c r="F9" s="90">
        <f>Scores!F9-Scores!G9</f>
        <v>0</v>
      </c>
      <c r="G9" s="128">
        <f>(SUM(IF((F9-F10)&gt;0,VLOOKUP(ABS(F9-F10),IMPS,2,TRUE),-VLOOKUP(ABS(F9-F10),IMPS,2,TRUE)),IF((F9+F11)&gt;0,VLOOKUP(ABS(F9+F11),IMPS,2,TRUE),-VLOOKUP(ABS(F9+F11),IMPS,2,TRUE)),IF((F9+F12)&gt;0,VLOOKUP(ABS(F9+F12),IMPS,2,TRUE),-VLOOKUP(ABS(F9+F12),IMPS,2,TRUE))))/3</f>
        <v>0</v>
      </c>
      <c r="H9" s="90">
        <f>Scores!H9-Scores!I9</f>
        <v>0</v>
      </c>
      <c r="I9" s="128">
        <f>(SUM(IF((H9-H10)&gt;0,VLOOKUP(ABS(H9-H10),IMPS,2,TRUE),-VLOOKUP(ABS(H9-H10),IMPS,2,TRUE)),IF((H9+H11)&gt;0,VLOOKUP(ABS(H9+H11),IMPS,2,TRUE),-VLOOKUP(ABS(H9+H11),IMPS,2,TRUE)),IF((H9+H12)&gt;0,VLOOKUP(ABS(H9+H12),IMPS,2,TRUE),-VLOOKUP(ABS(H9+H12),IMPS,2,TRUE))))/3</f>
        <v>0</v>
      </c>
      <c r="J9" s="90">
        <f>Scores!J9-Scores!K9</f>
        <v>0</v>
      </c>
      <c r="K9" s="128">
        <f>(SUM(IF((J9-J10)&gt;0,VLOOKUP(ABS(J9-J10),IMPS,2,TRUE),-VLOOKUP(ABS(J9-J10),IMPS,2,TRUE)),IF((J9+J11)&gt;0,VLOOKUP(ABS(J9+J11),IMPS,2,TRUE),-VLOOKUP(ABS(J9+J11),IMPS,2,TRUE)),IF((J9+J12)&gt;0,VLOOKUP(ABS(J9+J12),IMPS,2,TRUE),-VLOOKUP(ABS(J9+J12),IMPS,2,TRUE))))/3</f>
        <v>0</v>
      </c>
      <c r="L9" s="90">
        <f>Scores!L9-Scores!M9</f>
        <v>0</v>
      </c>
      <c r="M9" s="128">
        <f>(SUM(IF((L9-L10)&gt;0,VLOOKUP(ABS(L9-L10),IMPS,2,TRUE),-VLOOKUP(ABS(L9-L10),IMPS,2,TRUE)),IF((L9+L11)&gt;0,VLOOKUP(ABS(L9+L11),IMPS,2,TRUE),-VLOOKUP(ABS(L9+L11),IMPS,2,TRUE)),IF((L9+L12)&gt;0,VLOOKUP(ABS(L9+L12),IMPS,2,TRUE),-VLOOKUP(ABS(L9+L12),IMPS,2,TRUE))))/3</f>
        <v>0</v>
      </c>
      <c r="N9" s="90">
        <f>Scores!N9-Scores!O9</f>
        <v>0</v>
      </c>
      <c r="O9" s="128">
        <f>(SUM(IF((N9-N10)&gt;0,VLOOKUP(ABS(N9-N10),IMPS,2,TRUE),-VLOOKUP(ABS(N9-N10),IMPS,2,TRUE)),IF((N9+N11)&gt;0,VLOOKUP(ABS(N9+N11),IMPS,2,TRUE),-VLOOKUP(ABS(N9+N11),IMPS,2,TRUE)),IF((N9+N12)&gt;0,VLOOKUP(ABS(N9+N12),IMPS,2,TRUE),-VLOOKUP(ABS(N9+N12),IMPS,2,TRUE))))/3</f>
        <v>0</v>
      </c>
      <c r="P9" s="90">
        <f>Scores!P9-Scores!Q9</f>
        <v>0</v>
      </c>
      <c r="Q9" s="128">
        <f>(SUM(IF((P9-P10)&gt;0,VLOOKUP(ABS(P9-P10),IMPS,2,TRUE),-VLOOKUP(ABS(P9-P10),IMPS,2,TRUE)),IF((P9+P11)&gt;0,VLOOKUP(ABS(P9+P11),IMPS,2,TRUE),-VLOOKUP(ABS(P9+P11),IMPS,2,TRUE)),IF((P9+P12)&gt;0,VLOOKUP(ABS(P9+P12),IMPS,2,TRUE),-VLOOKUP(ABS(P9+P12),IMPS,2,TRUE))))/3</f>
        <v>0</v>
      </c>
      <c r="R9" s="90">
        <f>Scores!R9-Scores!S9</f>
        <v>0</v>
      </c>
      <c r="S9" s="128">
        <f>(SUM(IF((R9-R10)&gt;0,VLOOKUP(ABS(R9-R10),IMPS,2,TRUE),-VLOOKUP(ABS(R9-R10),IMPS,2,TRUE)),IF((R9+R11)&gt;0,VLOOKUP(ABS(R9+R11),IMPS,2,TRUE),-VLOOKUP(ABS(R9+R11),IMPS,2,TRUE)),IF((R9+R12)&gt;0,VLOOKUP(ABS(R9+R12),IMPS,2,TRUE),-VLOOKUP(ABS(R9+R12),IMPS,2,TRUE))))/3</f>
        <v>0</v>
      </c>
      <c r="T9" s="129">
        <f>SUM(E9,G9,I9,K9,M9,O9,Q9,S9)</f>
        <v>0</v>
      </c>
      <c r="U9" s="130">
        <f>T9</f>
        <v>0</v>
      </c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29"/>
      <c r="AH9" s="29"/>
      <c r="AI9" s="29"/>
      <c r="AJ9" s="29"/>
      <c r="AK9" s="29"/>
    </row>
    <row r="10" spans="1:37" x14ac:dyDescent="0.25">
      <c r="A10" s="29"/>
      <c r="B10" s="127" t="str">
        <f>Scores!B10</f>
        <v>3. /</v>
      </c>
      <c r="C10" s="127" t="str">
        <f>Scores!C10</f>
        <v>EW</v>
      </c>
      <c r="D10" s="90">
        <f>Scores!D10-Scores!E10</f>
        <v>0</v>
      </c>
      <c r="E10" s="128">
        <f>(SUM(IF((D10-D9)&gt;0,VLOOKUP(ABS(D10-D9),IMPS,2,TRUE),-VLOOKUP(ABS(D10-D9),IMPS,2,TRUE)),IF((D10+D11)&gt;0,VLOOKUP(ABS(D10+D11),IMPS,2,TRUE),-VLOOKUP(ABS(D10+D11),IMPS,2,TRUE)),IF((D10+D12)&gt;0,VLOOKUP(ABS(D10+D12),IMPS,2,TRUE),-VLOOKUP(ABS(D10+D12),IMPS,2,TRUE))))/3</f>
        <v>0</v>
      </c>
      <c r="F10" s="90">
        <f>Scores!F10-Scores!G10</f>
        <v>0</v>
      </c>
      <c r="G10" s="128">
        <f>(SUM(IF((F10-F9)&gt;0,VLOOKUP(ABS(F10-F9),IMPS,2,TRUE),-VLOOKUP(ABS(F10-F9),IMPS,2,TRUE)),IF((F10+F11)&gt;0,VLOOKUP(ABS(F10+F11),IMPS,2,TRUE),-VLOOKUP(ABS(F10+F11),IMPS,2,TRUE)),IF((F10+F12)&gt;0,VLOOKUP(ABS(F10+F12),IMPS,2,TRUE),-VLOOKUP(ABS(F10+F12),IMPS,2,TRUE))))/3</f>
        <v>0</v>
      </c>
      <c r="H10" s="90">
        <f>Scores!H10-Scores!I10</f>
        <v>0</v>
      </c>
      <c r="I10" s="128">
        <f>(SUM(IF((H10-H9)&gt;0,VLOOKUP(ABS(H10-H9),IMPS,2,TRUE),-VLOOKUP(ABS(H10-H9),IMPS,2,TRUE)),IF((H10+H11)&gt;0,VLOOKUP(ABS(H10+H11),IMPS,2,TRUE),-VLOOKUP(ABS(H10+H11),IMPS,2,TRUE)),IF((H10+H12)&gt;0,VLOOKUP(ABS(H10+H12),IMPS,2,TRUE),-VLOOKUP(ABS(H10+H12),IMPS,2,TRUE))))/3</f>
        <v>0</v>
      </c>
      <c r="J10" s="90">
        <f>Scores!J10-Scores!K10</f>
        <v>0</v>
      </c>
      <c r="K10" s="128">
        <f>(SUM(IF((J10-J9)&gt;0,VLOOKUP(ABS(J10-J9),IMPS,2,TRUE),-VLOOKUP(ABS(J10-J9),IMPS,2,TRUE)),IF((J10+J11)&gt;0,VLOOKUP(ABS(J10+J11),IMPS,2,TRUE),-VLOOKUP(ABS(J10+J11),IMPS,2,TRUE)),IF((J10+J12)&gt;0,VLOOKUP(ABS(J10+J12),IMPS,2,TRUE),-VLOOKUP(ABS(J10+J12),IMPS,2,TRUE))))/3</f>
        <v>0</v>
      </c>
      <c r="L10" s="90">
        <f>Scores!L10-Scores!M10</f>
        <v>0</v>
      </c>
      <c r="M10" s="128">
        <f>(SUM(IF((L10-L9)&gt;0,VLOOKUP(ABS(L10-L9),IMPS,2,TRUE),-VLOOKUP(ABS(L10-L9),IMPS,2,TRUE)),IF((L10+L11)&gt;0,VLOOKUP(ABS(L10+L11),IMPS,2,TRUE),-VLOOKUP(ABS(L10+L11),IMPS,2,TRUE)),IF((L10+L12)&gt;0,VLOOKUP(ABS(L10+L12),IMPS,2,TRUE),-VLOOKUP(ABS(L10+L12),IMPS,2,TRUE))))/3</f>
        <v>0</v>
      </c>
      <c r="N10" s="90">
        <f>Scores!N10-Scores!O10</f>
        <v>0</v>
      </c>
      <c r="O10" s="128">
        <f>(SUM(IF((N10-N9)&gt;0,VLOOKUP(ABS(N10-N9),IMPS,2,TRUE),-VLOOKUP(ABS(N10-N9),IMPS,2,TRUE)),IF((N10+N11)&gt;0,VLOOKUP(ABS(N10+N11),IMPS,2,TRUE),-VLOOKUP(ABS(N10+N11),IMPS,2,TRUE)),IF((N10+N12)&gt;0,VLOOKUP(ABS(N10+N12),IMPS,2,TRUE),-VLOOKUP(ABS(N10+N12),IMPS,2,TRUE))))/3</f>
        <v>0</v>
      </c>
      <c r="P10" s="90">
        <f>Scores!P10-Scores!Q10</f>
        <v>0</v>
      </c>
      <c r="Q10" s="128">
        <f>(SUM(IF((P10-P9)&gt;0,VLOOKUP(ABS(P10-P9),IMPS,2,TRUE),-VLOOKUP(ABS(P10-P9),IMPS,2,TRUE)),IF((P10+P11)&gt;0,VLOOKUP(ABS(P10+P11),IMPS,2,TRUE),-VLOOKUP(ABS(P10+P11),IMPS,2,TRUE)),IF((P10+P12)&gt;0,VLOOKUP(ABS(P10+P12),IMPS,2,TRUE),-VLOOKUP(ABS(P10+P12),IMPS,2,TRUE))))/3</f>
        <v>0</v>
      </c>
      <c r="R10" s="90">
        <f>Scores!R10-Scores!S10</f>
        <v>0</v>
      </c>
      <c r="S10" s="128">
        <f>(SUM(IF((R10-R9)&gt;0,VLOOKUP(ABS(R10-R9),IMPS,2,TRUE),-VLOOKUP(ABS(R10-R9),IMPS,2,TRUE)),IF((R10+R11)&gt;0,VLOOKUP(ABS(R10+R11),IMPS,2,TRUE),-VLOOKUP(ABS(R10+R11),IMPS,2,TRUE)),IF((R10+R12)&gt;0,VLOOKUP(ABS(R10+R12),IMPS,2,TRUE),-VLOOKUP(ABS(R10+R12),IMPS,2,TRUE))))/3</f>
        <v>0</v>
      </c>
      <c r="T10" s="129">
        <f t="shared" ref="T10:T13" si="0">SUM(E10,G10,I10,K10,M10,O10,Q10,S10)</f>
        <v>0</v>
      </c>
      <c r="U10" s="130">
        <f t="shared" ref="U10:U14" si="1">T10</f>
        <v>0</v>
      </c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F10" s="29"/>
      <c r="AG10" s="29"/>
      <c r="AH10" s="29"/>
      <c r="AI10" s="29"/>
      <c r="AJ10" s="29"/>
      <c r="AK10" s="29"/>
    </row>
    <row r="11" spans="1:37" x14ac:dyDescent="0.25">
      <c r="A11" s="29"/>
      <c r="B11" s="127" t="str">
        <f>Scores!B11</f>
        <v>2. /</v>
      </c>
      <c r="C11" s="127" t="str">
        <f>Scores!C11</f>
        <v>NS</v>
      </c>
      <c r="D11" s="90">
        <f>Scores!D11-Scores!E11</f>
        <v>0</v>
      </c>
      <c r="E11" s="128">
        <f>(SUM(IF((D9+D11)&gt;0,VLOOKUP(ABS(D9+D11),IMPS,2,TRUE),-VLOOKUP(ABS(D9+D11),IMPS,2,TRUE)),IF((D10+D11)&gt;0,VLOOKUP(ABS(D10+D11),IMPS,2,TRUE),-VLOOKUP(ABS(D10+D11),IMPS,2,TRUE)),IF((D11-D12)&gt;0,VLOOKUP(ABS(D11-D12),IMPS,2,TRUE),-VLOOKUP(ABS(D11-D12),IMPS,2,TRUE))))/3</f>
        <v>0</v>
      </c>
      <c r="F11" s="90">
        <f>Scores!F11-Scores!G11</f>
        <v>0</v>
      </c>
      <c r="G11" s="128">
        <f>(SUM(IF((F9+F11)&gt;0,VLOOKUP(ABS(F9+F11),IMPS,2,TRUE),-VLOOKUP(ABS(F9+F11),IMPS,2,TRUE)),IF((F10+F11)&gt;0,VLOOKUP(ABS(F10+F11),IMPS,2,TRUE),-VLOOKUP(ABS(F10+F11),IMPS,2,TRUE)),IF((F11-F12)&gt;0,VLOOKUP(ABS(F11-F12),IMPS,2,TRUE),-VLOOKUP(ABS(F11-F12),IMPS,2,TRUE))))/3</f>
        <v>0</v>
      </c>
      <c r="H11" s="90">
        <f>Scores!H11-Scores!I11</f>
        <v>0</v>
      </c>
      <c r="I11" s="128">
        <f>(SUM(IF((H9+H11)&gt;0,VLOOKUP(ABS(H9+H11),IMPS,2,TRUE),-VLOOKUP(ABS(H9+H11),IMPS,2,TRUE)),IF((H10+H11)&gt;0,VLOOKUP(ABS(H10+H11),IMPS,2,TRUE),-VLOOKUP(ABS(H10+H11),IMPS,2,TRUE)),IF((H11-H12)&gt;0,VLOOKUP(ABS(H11-H12),IMPS,2,TRUE),-VLOOKUP(ABS(H11-H12),IMPS,2,TRUE))))/3</f>
        <v>0</v>
      </c>
      <c r="J11" s="90">
        <f>Scores!J11-Scores!K11</f>
        <v>0</v>
      </c>
      <c r="K11" s="128">
        <f>(SUM(IF((J9+J11)&gt;0,VLOOKUP(ABS(J9+J11),IMPS,2,TRUE),-VLOOKUP(ABS(J9+J11),IMPS,2,TRUE)),IF((J10+J11)&gt;0,VLOOKUP(ABS(J10+J11),IMPS,2,TRUE),-VLOOKUP(ABS(J10+J11),IMPS,2,TRUE)),IF((J11-J12)&gt;0,VLOOKUP(ABS(J11-J12),IMPS,2,TRUE),-VLOOKUP(ABS(J11-J12),IMPS,2,TRUE))))/3</f>
        <v>0</v>
      </c>
      <c r="L11" s="90">
        <f>Scores!L11-Scores!M11</f>
        <v>0</v>
      </c>
      <c r="M11" s="128">
        <f>(SUM(IF((L9+L11)&gt;0,VLOOKUP(ABS(L9+L11),IMPS,2,TRUE),-VLOOKUP(ABS(L9+L11),IMPS,2,TRUE)),IF((L10+L11)&gt;0,VLOOKUP(ABS(L10+L11),IMPS,2,TRUE),-VLOOKUP(ABS(L10+L11),IMPS,2,TRUE)),IF((L11-L12)&gt;0,VLOOKUP(ABS(L11-L12),IMPS,2,TRUE),-VLOOKUP(ABS(L11-L12),IMPS,2,TRUE))))/3</f>
        <v>0</v>
      </c>
      <c r="N11" s="90">
        <f>Scores!N11-Scores!O11</f>
        <v>0</v>
      </c>
      <c r="O11" s="128">
        <f>(SUM(IF((N9+N11)&gt;0,VLOOKUP(ABS(N9+N11),IMPS,2,TRUE),-VLOOKUP(ABS(N9+N11),IMPS,2,TRUE)),IF((N10+N11)&gt;0,VLOOKUP(ABS(N10+N11),IMPS,2,TRUE),-VLOOKUP(ABS(N10+N11),IMPS,2,TRUE)),IF((N11-N12)&gt;0,VLOOKUP(ABS(N11-N12),IMPS,2,TRUE),-VLOOKUP(ABS(N11-N12),IMPS,2,TRUE))))/3</f>
        <v>0</v>
      </c>
      <c r="P11" s="90">
        <f>Scores!P11-Scores!Q11</f>
        <v>0</v>
      </c>
      <c r="Q11" s="128">
        <f>(SUM(IF((P9+P11)&gt;0,VLOOKUP(ABS(P9+P11),IMPS,2,TRUE),-VLOOKUP(ABS(P9+P11),IMPS,2,TRUE)),IF((P10+P11)&gt;0,VLOOKUP(ABS(P10+P11),IMPS,2,TRUE),-VLOOKUP(ABS(P10+P11),IMPS,2,TRUE)),IF((P11-P12)&gt;0,VLOOKUP(ABS(P11-P12),IMPS,2,TRUE),-VLOOKUP(ABS(P11-P12),IMPS,2,TRUE))))/3</f>
        <v>0</v>
      </c>
      <c r="R11" s="90">
        <f>Scores!R11-Scores!S11</f>
        <v>0</v>
      </c>
      <c r="S11" s="128">
        <f>(SUM(IF((R9+R11)&gt;0,VLOOKUP(ABS(R9+R11),IMPS,2,TRUE),-VLOOKUP(ABS(R9+R11),IMPS,2,TRUE)),IF((R10+R11)&gt;0,VLOOKUP(ABS(R10+R11),IMPS,2,TRUE),-VLOOKUP(ABS(R10+R11),IMPS,2,TRUE)),IF((R11-R12)&gt;0,VLOOKUP(ABS(R11-R12),IMPS,2,TRUE),-VLOOKUP(ABS(R11-R12),IMPS,2,TRUE))))/3</f>
        <v>0</v>
      </c>
      <c r="T11" s="129">
        <f t="shared" si="0"/>
        <v>0</v>
      </c>
      <c r="U11" s="130">
        <f t="shared" si="1"/>
        <v>0</v>
      </c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29"/>
    </row>
    <row r="12" spans="1:37" ht="15.75" thickBot="1" x14ac:dyDescent="0.3">
      <c r="A12" s="29"/>
      <c r="B12" s="131" t="str">
        <f>Scores!B12</f>
        <v>4. /</v>
      </c>
      <c r="C12" s="127" t="str">
        <f>Scores!C12</f>
        <v>NS</v>
      </c>
      <c r="D12" s="95">
        <f>Scores!D12-Scores!E12</f>
        <v>0</v>
      </c>
      <c r="E12" s="128">
        <f>(SUM(IF((D12+D9)&gt;0,VLOOKUP(ABS(D12+D9),IMPS,2,TRUE),-VLOOKUP(ABS(D12+D9),IMPS,2,TRUE)),IF((D12+D10)&gt;0,VLOOKUP(ABS(D12+D10),IMPS,2,TRUE),-VLOOKUP(ABS(D12+D10),IMPS,2,TRUE)),IF((D12-D11)&gt;0,VLOOKUP(ABS(D12-D11),IMPS,2,TRUE),-VLOOKUP(ABS(D12-D11),IMPS,2,TRUE))))/3</f>
        <v>0</v>
      </c>
      <c r="F12" s="95">
        <f>Scores!F12-Scores!G12</f>
        <v>0</v>
      </c>
      <c r="G12" s="128">
        <f>(SUM(IF((F12+F9)&gt;0,VLOOKUP(ABS(F12+F9),IMPS,2,TRUE),-VLOOKUP(ABS(F12+F9),IMPS,2,TRUE)),IF((F12+F10)&gt;0,VLOOKUP(ABS(F12+F10),IMPS,2,TRUE),-VLOOKUP(ABS(F12+F10),IMPS,2,TRUE)),IF((F12-F11)&gt;0,VLOOKUP(ABS(F12-F11),IMPS,2,TRUE),-VLOOKUP(ABS(F12-F11),IMPS,2,TRUE))))/3</f>
        <v>0</v>
      </c>
      <c r="H12" s="95">
        <f>Scores!H12-Scores!I12</f>
        <v>0</v>
      </c>
      <c r="I12" s="128">
        <f>(SUM(IF((H12+H9)&gt;0,VLOOKUP(ABS(H12+H9),IMPS,2,TRUE),-VLOOKUP(ABS(H12+H9),IMPS,2,TRUE)),IF((H12+H10)&gt;0,VLOOKUP(ABS(H12+H10),IMPS,2,TRUE),-VLOOKUP(ABS(H12+H10),IMPS,2,TRUE)),IF((H12-H11)&gt;0,VLOOKUP(ABS(H12-H11),IMPS,2,TRUE),-VLOOKUP(ABS(H12-H11),IMPS,2,TRUE))))/3</f>
        <v>0</v>
      </c>
      <c r="J12" s="95">
        <f>Scores!J12-Scores!K12</f>
        <v>0</v>
      </c>
      <c r="K12" s="128">
        <f>(SUM(IF((J12+J9)&gt;0,VLOOKUP(ABS(J12+J9),IMPS,2,TRUE),-VLOOKUP(ABS(J12+J9),IMPS,2,TRUE)),IF((J12+J10)&gt;0,VLOOKUP(ABS(J12+J10),IMPS,2,TRUE),-VLOOKUP(ABS(J12+J10),IMPS,2,TRUE)),IF((J12-J11)&gt;0,VLOOKUP(ABS(J12-J11),IMPS,2,TRUE),-VLOOKUP(ABS(J12-J11),IMPS,2,TRUE))))/3</f>
        <v>0</v>
      </c>
      <c r="L12" s="95">
        <f>Scores!L12-Scores!M12</f>
        <v>0</v>
      </c>
      <c r="M12" s="128">
        <f>(SUM(IF((L12+L9)&gt;0,VLOOKUP(ABS(L12+L9),IMPS,2,TRUE),-VLOOKUP(ABS(L12+L9),IMPS,2,TRUE)),IF((L12+L10)&gt;0,VLOOKUP(ABS(L12+L10),IMPS,2,TRUE),-VLOOKUP(ABS(L12+L10),IMPS,2,TRUE)),IF((L12-L11)&gt;0,VLOOKUP(ABS(L12-L11),IMPS,2,TRUE),-VLOOKUP(ABS(L12-L11),IMPS,2,TRUE))))/3</f>
        <v>0</v>
      </c>
      <c r="N12" s="95">
        <f>Scores!N12-Scores!O12</f>
        <v>0</v>
      </c>
      <c r="O12" s="128">
        <f>(SUM(IF((N12+N9)&gt;0,VLOOKUP(ABS(N12+N9),IMPS,2,TRUE),-VLOOKUP(ABS(N12+N9),IMPS,2,TRUE)),IF((N12+N10)&gt;0,VLOOKUP(ABS(N12+N10),IMPS,2,TRUE),-VLOOKUP(ABS(N12+N10),IMPS,2,TRUE)),IF((N12-N11)&gt;0,VLOOKUP(ABS(N12-N11),IMPS,2,TRUE),-VLOOKUP(ABS(N12-N11),IMPS,2,TRUE))))/3</f>
        <v>0</v>
      </c>
      <c r="P12" s="95">
        <f>Scores!P12-Scores!Q12</f>
        <v>0</v>
      </c>
      <c r="Q12" s="128">
        <f>(SUM(IF((P12+P9)&gt;0,VLOOKUP(ABS(P12+P9),IMPS,2,TRUE),-VLOOKUP(ABS(P12+P9),IMPS,2,TRUE)),IF((P12+P10)&gt;0,VLOOKUP(ABS(P12+P10),IMPS,2,TRUE),-VLOOKUP(ABS(P12+P10),IMPS,2,TRUE)),IF((P12-P11)&gt;0,VLOOKUP(ABS(P12-P11),IMPS,2,TRUE),-VLOOKUP(ABS(P12-P11),IMPS,2,TRUE))))/3</f>
        <v>0</v>
      </c>
      <c r="R12" s="95">
        <f>Scores!R12-Scores!S12</f>
        <v>0</v>
      </c>
      <c r="S12" s="128">
        <f>(SUM(IF((R12+R9)&gt;0,VLOOKUP(ABS(R12+R9),IMPS,2,TRUE),-VLOOKUP(ABS(R12+R9),IMPS,2,TRUE)),IF((R12+R10)&gt;0,VLOOKUP(ABS(R12+R10),IMPS,2,TRUE),-VLOOKUP(ABS(R12+R10),IMPS,2,TRUE)),IF((R12-R11)&gt;0,VLOOKUP(ABS(R12-R11),IMPS,2,TRUE),-VLOOKUP(ABS(R12-R11),IMPS,2,TRUE))))/3</f>
        <v>0</v>
      </c>
      <c r="T12" s="132">
        <f t="shared" si="0"/>
        <v>0</v>
      </c>
      <c r="U12" s="133">
        <f t="shared" si="1"/>
        <v>0</v>
      </c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</row>
    <row r="13" spans="1:37" x14ac:dyDescent="0.25">
      <c r="A13" s="29"/>
      <c r="B13" s="51" t="s">
        <v>50</v>
      </c>
      <c r="C13" s="52"/>
      <c r="D13" s="53"/>
      <c r="E13" s="134">
        <f>SUM(E9:E12)</f>
        <v>0</v>
      </c>
      <c r="F13" s="53"/>
      <c r="G13" s="134">
        <f>SUM(G9:G12)</f>
        <v>0</v>
      </c>
      <c r="H13" s="53"/>
      <c r="I13" s="134">
        <f>SUM(I9:I12)</f>
        <v>0</v>
      </c>
      <c r="J13" s="53"/>
      <c r="K13" s="134">
        <f>SUM(K9:K12)</f>
        <v>0</v>
      </c>
      <c r="L13" s="53"/>
      <c r="M13" s="134">
        <f>SUM(M9:M12)</f>
        <v>0</v>
      </c>
      <c r="N13" s="53"/>
      <c r="O13" s="134">
        <f>SUM(O9:O12)</f>
        <v>0</v>
      </c>
      <c r="P13" s="53"/>
      <c r="Q13" s="134">
        <f>SUM(Q9:Q12)</f>
        <v>0</v>
      </c>
      <c r="R13" s="53"/>
      <c r="S13" s="134">
        <f>SUM(S9:S12)</f>
        <v>0</v>
      </c>
      <c r="T13" s="135">
        <f t="shared" si="0"/>
        <v>0</v>
      </c>
      <c r="U13" s="136">
        <f t="shared" ref="U13" si="2">T13</f>
        <v>0</v>
      </c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</row>
    <row r="14" spans="1:37" ht="15.75" thickBot="1" x14ac:dyDescent="0.3">
      <c r="A14" s="29"/>
      <c r="B14" s="103" t="s">
        <v>46</v>
      </c>
      <c r="C14" s="104"/>
      <c r="D14" s="137"/>
      <c r="E14" s="138">
        <f>Scores!D15</f>
        <v>0</v>
      </c>
      <c r="F14" s="137"/>
      <c r="G14" s="138">
        <f>Scores!F15</f>
        <v>0</v>
      </c>
      <c r="H14" s="137"/>
      <c r="I14" s="138">
        <f>Scores!H15</f>
        <v>0</v>
      </c>
      <c r="J14" s="137"/>
      <c r="K14" s="138">
        <f>Scores!J15</f>
        <v>0</v>
      </c>
      <c r="L14" s="137"/>
      <c r="M14" s="138">
        <f>Scores!L15</f>
        <v>0</v>
      </c>
      <c r="N14" s="137"/>
      <c r="O14" s="138">
        <f>Scores!N15</f>
        <v>0</v>
      </c>
      <c r="P14" s="137"/>
      <c r="Q14" s="138">
        <f>Scores!P15</f>
        <v>0</v>
      </c>
      <c r="R14" s="137"/>
      <c r="S14" s="138">
        <f>Scores!R15</f>
        <v>0</v>
      </c>
      <c r="T14" s="139">
        <f t="shared" ref="T14" si="3">SUM(E14,G14,I14,K14,M14,O14,Q14,S14)</f>
        <v>0</v>
      </c>
      <c r="U14" s="140">
        <f t="shared" si="1"/>
        <v>0</v>
      </c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</row>
    <row r="15" spans="1:37" ht="15.75" thickBot="1" x14ac:dyDescent="0.3">
      <c r="A15" s="29"/>
      <c r="B15" s="62"/>
      <c r="C15" s="62"/>
      <c r="D15" s="62"/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62"/>
      <c r="P15" s="62"/>
      <c r="Q15" s="62"/>
      <c r="R15" s="62"/>
      <c r="S15" s="62"/>
      <c r="T15" s="30"/>
      <c r="U15" s="30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</row>
    <row r="16" spans="1:37" ht="15.75" thickBot="1" x14ac:dyDescent="0.3">
      <c r="A16" s="29"/>
      <c r="B16" s="118" t="s">
        <v>94</v>
      </c>
      <c r="C16" s="119"/>
      <c r="D16" s="318" t="s">
        <v>17</v>
      </c>
      <c r="E16" s="319"/>
      <c r="F16" s="318" t="s">
        <v>20</v>
      </c>
      <c r="G16" s="319"/>
      <c r="H16" s="318" t="s">
        <v>21</v>
      </c>
      <c r="I16" s="319"/>
      <c r="J16" s="318" t="s">
        <v>22</v>
      </c>
      <c r="K16" s="319"/>
      <c r="L16" s="318" t="s">
        <v>23</v>
      </c>
      <c r="M16" s="319"/>
      <c r="N16" s="318" t="s">
        <v>24</v>
      </c>
      <c r="O16" s="319"/>
      <c r="P16" s="318" t="s">
        <v>25</v>
      </c>
      <c r="Q16" s="319"/>
      <c r="R16" s="318" t="s">
        <v>26</v>
      </c>
      <c r="S16" s="319"/>
      <c r="T16" s="30"/>
      <c r="U16" s="30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29"/>
    </row>
    <row r="17" spans="1:37" x14ac:dyDescent="0.25">
      <c r="A17" s="29"/>
      <c r="B17" s="120" t="s">
        <v>8</v>
      </c>
      <c r="C17" s="121" t="s">
        <v>73</v>
      </c>
      <c r="D17" s="122" t="s">
        <v>7</v>
      </c>
      <c r="E17" s="123" t="s">
        <v>6</v>
      </c>
      <c r="F17" s="122" t="s">
        <v>7</v>
      </c>
      <c r="G17" s="123" t="s">
        <v>6</v>
      </c>
      <c r="H17" s="122" t="s">
        <v>7</v>
      </c>
      <c r="I17" s="123" t="s">
        <v>6</v>
      </c>
      <c r="J17" s="122" t="s">
        <v>7</v>
      </c>
      <c r="K17" s="123" t="s">
        <v>6</v>
      </c>
      <c r="L17" s="122" t="s">
        <v>7</v>
      </c>
      <c r="M17" s="123" t="s">
        <v>6</v>
      </c>
      <c r="N17" s="122" t="s">
        <v>7</v>
      </c>
      <c r="O17" s="123" t="s">
        <v>6</v>
      </c>
      <c r="P17" s="122" t="s">
        <v>7</v>
      </c>
      <c r="Q17" s="123" t="s">
        <v>6</v>
      </c>
      <c r="R17" s="122" t="s">
        <v>7</v>
      </c>
      <c r="S17" s="124" t="s">
        <v>6</v>
      </c>
      <c r="T17" s="125" t="s">
        <v>42</v>
      </c>
      <c r="U17" s="126" t="s">
        <v>49</v>
      </c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</row>
    <row r="18" spans="1:37" x14ac:dyDescent="0.25">
      <c r="A18" s="29"/>
      <c r="B18" s="127" t="str">
        <f>B9</f>
        <v>1. /</v>
      </c>
      <c r="C18" s="127" t="str">
        <f>Scores!C19</f>
        <v>EW</v>
      </c>
      <c r="D18" s="90">
        <f>Scores!D19-Scores!E19</f>
        <v>0</v>
      </c>
      <c r="E18" s="128">
        <f>(SUM(IF((D18-D19)&gt;0,VLOOKUP(ABS(D18-D19),IMPS,2,TRUE),-VLOOKUP(ABS(D18-D19),IMPS,2,TRUE)),IF((D18+D20)&gt;0,VLOOKUP(ABS(D18+D20),IMPS,2,TRUE),-VLOOKUP(ABS(D18+D20),IMPS,2,TRUE)),IF((D18+D21)&gt;0,VLOOKUP(ABS(D18+D21),IMPS,2,TRUE),-VLOOKUP(ABS(D18+D21),IMPS,2,TRUE))))/3</f>
        <v>0</v>
      </c>
      <c r="F18" s="90">
        <f>Scores!F19-Scores!G19</f>
        <v>0</v>
      </c>
      <c r="G18" s="128">
        <f>(SUM(IF((F18-F19)&gt;0,VLOOKUP(ABS(F18-F19),IMPS,2,TRUE),-VLOOKUP(ABS(F18-F19),IMPS,2,TRUE)),IF((F18+F20)&gt;0,VLOOKUP(ABS(F18+F20),IMPS,2,TRUE),-VLOOKUP(ABS(F18+F20),IMPS,2,TRUE)),IF((F18+F21)&gt;0,VLOOKUP(ABS(F18+F21),IMPS,2,TRUE),-VLOOKUP(ABS(F18+F21),IMPS,2,TRUE))))/3</f>
        <v>0</v>
      </c>
      <c r="H18" s="90">
        <f>Scores!H19-Scores!I19</f>
        <v>0</v>
      </c>
      <c r="I18" s="128">
        <f>(SUM(IF((H18-H19)&gt;0,VLOOKUP(ABS(H18-H19),IMPS,2,TRUE),-VLOOKUP(ABS(H18-H19),IMPS,2,TRUE)),IF((H18+H20)&gt;0,VLOOKUP(ABS(H18+H20),IMPS,2,TRUE),-VLOOKUP(ABS(H18+H20),IMPS,2,TRUE)),IF((H18+H21)&gt;0,VLOOKUP(ABS(H18+H21),IMPS,2,TRUE),-VLOOKUP(ABS(H18+H21),IMPS,2,TRUE))))/3</f>
        <v>0</v>
      </c>
      <c r="J18" s="90">
        <f>Scores!J19-Scores!K19</f>
        <v>0</v>
      </c>
      <c r="K18" s="128">
        <f>(SUM(IF((J18-J19)&gt;0,VLOOKUP(ABS(J18-J19),IMPS,2,TRUE),-VLOOKUP(ABS(J18-J19),IMPS,2,TRUE)),IF((J18+J20)&gt;0,VLOOKUP(ABS(J18+J20),IMPS,2,TRUE),-VLOOKUP(ABS(J18+J20),IMPS,2,TRUE)),IF((J18+J21)&gt;0,VLOOKUP(ABS(J18+J21),IMPS,2,TRUE),-VLOOKUP(ABS(J18+J21),IMPS,2,TRUE))))/3</f>
        <v>0</v>
      </c>
      <c r="L18" s="90">
        <f>Scores!L19-Scores!M19</f>
        <v>0</v>
      </c>
      <c r="M18" s="128">
        <f>(SUM(IF((L18-L19)&gt;0,VLOOKUP(ABS(L18-L19),IMPS,2,TRUE),-VLOOKUP(ABS(L18-L19),IMPS,2,TRUE)),IF((L18+L20)&gt;0,VLOOKUP(ABS(L18+L20),IMPS,2,TRUE),-VLOOKUP(ABS(L18+L20),IMPS,2,TRUE)),IF((L18+L21)&gt;0,VLOOKUP(ABS(L18+L21),IMPS,2,TRUE),-VLOOKUP(ABS(L18+L21),IMPS,2,TRUE))))/3</f>
        <v>0</v>
      </c>
      <c r="N18" s="90">
        <f>Scores!N19-Scores!O19</f>
        <v>0</v>
      </c>
      <c r="O18" s="128">
        <f>(SUM(IF((N18-N19)&gt;0,VLOOKUP(ABS(N18-N19),IMPS,2,TRUE),-VLOOKUP(ABS(N18-N19),IMPS,2,TRUE)),IF((N18+N20)&gt;0,VLOOKUP(ABS(N18+N20),IMPS,2,TRUE),-VLOOKUP(ABS(N18+N20),IMPS,2,TRUE)),IF((N18+N21)&gt;0,VLOOKUP(ABS(N18+N21),IMPS,2,TRUE),-VLOOKUP(ABS(N18+N21),IMPS,2,TRUE))))/3</f>
        <v>0</v>
      </c>
      <c r="P18" s="90">
        <f>Scores!P19-Scores!Q19</f>
        <v>0</v>
      </c>
      <c r="Q18" s="128">
        <f>(SUM(IF((P18-P19)&gt;0,VLOOKUP(ABS(P18-P19),IMPS,2,TRUE),-VLOOKUP(ABS(P18-P19),IMPS,2,TRUE)),IF((P18+P20)&gt;0,VLOOKUP(ABS(P18+P20),IMPS,2,TRUE),-VLOOKUP(ABS(P18+P20),IMPS,2,TRUE)),IF((P18+P21)&gt;0,VLOOKUP(ABS(P18+P21),IMPS,2,TRUE),-VLOOKUP(ABS(P18+P21),IMPS,2,TRUE))))/3</f>
        <v>0</v>
      </c>
      <c r="R18" s="90">
        <f>Scores!R19-Scores!S19</f>
        <v>0</v>
      </c>
      <c r="S18" s="128">
        <f>(SUM(IF((R18-R19)&gt;0,VLOOKUP(ABS(R18-R19),IMPS,2,TRUE),-VLOOKUP(ABS(R18-R19),IMPS,2,TRUE)),IF((R18+R20)&gt;0,VLOOKUP(ABS(R18+R20),IMPS,2,TRUE),-VLOOKUP(ABS(R18+R20),IMPS,2,TRUE)),IF((R18+R21)&gt;0,VLOOKUP(ABS(R18+R21),IMPS,2,TRUE),-VLOOKUP(ABS(R18+R21),IMPS,2,TRUE))))/3</f>
        <v>0</v>
      </c>
      <c r="T18" s="129">
        <f>SUM(E18,G18,I18,K18,M18,O18,Q18,S18)</f>
        <v>0</v>
      </c>
      <c r="U18" s="130">
        <f t="shared" ref="U18:U22" si="4">U9+T18</f>
        <v>0</v>
      </c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</row>
    <row r="19" spans="1:37" x14ac:dyDescent="0.25">
      <c r="A19" s="29"/>
      <c r="B19" s="127" t="str">
        <f>B10</f>
        <v>3. /</v>
      </c>
      <c r="C19" s="127" t="str">
        <f>Scores!C20</f>
        <v>EW</v>
      </c>
      <c r="D19" s="90">
        <f>Scores!D20-Scores!E20</f>
        <v>0</v>
      </c>
      <c r="E19" s="128">
        <f>(SUM(IF((D19-D18)&gt;0,VLOOKUP(ABS(D19-D18),IMPS,2,TRUE),-VLOOKUP(ABS(D19-D18),IMPS,2,TRUE)),IF((D19+D20)&gt;0,VLOOKUP(ABS(D19+D20),IMPS,2,TRUE),-VLOOKUP(ABS(D19+D20),IMPS,2,TRUE)),IF((D19+D21)&gt;0,VLOOKUP(ABS(D19+D21),IMPS,2,TRUE),-VLOOKUP(ABS(D19+D21),IMPS,2,TRUE))))/3</f>
        <v>0</v>
      </c>
      <c r="F19" s="90">
        <f>Scores!F20-Scores!G20</f>
        <v>0</v>
      </c>
      <c r="G19" s="128">
        <f>(SUM(IF((F19-F18)&gt;0,VLOOKUP(ABS(F19-F18),IMPS,2,TRUE),-VLOOKUP(ABS(F19-F18),IMPS,2,TRUE)),IF((F19+F20)&gt;0,VLOOKUP(ABS(F19+F20),IMPS,2,TRUE),-VLOOKUP(ABS(F19+F20),IMPS,2,TRUE)),IF((F19+F21)&gt;0,VLOOKUP(ABS(F19+F21),IMPS,2,TRUE),-VLOOKUP(ABS(F19+F21),IMPS,2,TRUE))))/3</f>
        <v>0</v>
      </c>
      <c r="H19" s="90">
        <f>Scores!H20-Scores!I20</f>
        <v>0</v>
      </c>
      <c r="I19" s="128">
        <f>(SUM(IF((H19-H18)&gt;0,VLOOKUP(ABS(H19-H18),IMPS,2,TRUE),-VLOOKUP(ABS(H19-H18),IMPS,2,TRUE)),IF((H19+H20)&gt;0,VLOOKUP(ABS(H19+H20),IMPS,2,TRUE),-VLOOKUP(ABS(H19+H20),IMPS,2,TRUE)),IF((H19+H21)&gt;0,VLOOKUP(ABS(H19+H21),IMPS,2,TRUE),-VLOOKUP(ABS(H19+H21),IMPS,2,TRUE))))/3</f>
        <v>0</v>
      </c>
      <c r="J19" s="90">
        <f>Scores!J20-Scores!K20</f>
        <v>0</v>
      </c>
      <c r="K19" s="128">
        <f>(SUM(IF((J19-J18)&gt;0,VLOOKUP(ABS(J19-J18),IMPS,2,TRUE),-VLOOKUP(ABS(J19-J18),IMPS,2,TRUE)),IF((J19+J20)&gt;0,VLOOKUP(ABS(J19+J20),IMPS,2,TRUE),-VLOOKUP(ABS(J19+J20),IMPS,2,TRUE)),IF((J19+J21)&gt;0,VLOOKUP(ABS(J19+J21),IMPS,2,TRUE),-VLOOKUP(ABS(J19+J21),IMPS,2,TRUE))))/3</f>
        <v>0</v>
      </c>
      <c r="L19" s="90">
        <f>Scores!L20-Scores!M20</f>
        <v>0</v>
      </c>
      <c r="M19" s="128">
        <f>(SUM(IF((L19-L18)&gt;0,VLOOKUP(ABS(L19-L18),IMPS,2,TRUE),-VLOOKUP(ABS(L19-L18),IMPS,2,TRUE)),IF((L19+L20)&gt;0,VLOOKUP(ABS(L19+L20),IMPS,2,TRUE),-VLOOKUP(ABS(L19+L20),IMPS,2,TRUE)),IF((L19+L21)&gt;0,VLOOKUP(ABS(L19+L21),IMPS,2,TRUE),-VLOOKUP(ABS(L19+L21),IMPS,2,TRUE))))/3</f>
        <v>0</v>
      </c>
      <c r="N19" s="90">
        <f>Scores!N20-Scores!O20</f>
        <v>0</v>
      </c>
      <c r="O19" s="128">
        <f>(SUM(IF((N19-N18)&gt;0,VLOOKUP(ABS(N19-N18),IMPS,2,TRUE),-VLOOKUP(ABS(N19-N18),IMPS,2,TRUE)),IF((N19+N20)&gt;0,VLOOKUP(ABS(N19+N20),IMPS,2,TRUE),-VLOOKUP(ABS(N19+N20),IMPS,2,TRUE)),IF((N19+N21)&gt;0,VLOOKUP(ABS(N19+N21),IMPS,2,TRUE),-VLOOKUP(ABS(N19+N21),IMPS,2,TRUE))))/3</f>
        <v>0</v>
      </c>
      <c r="P19" s="90">
        <f>Scores!P20-Scores!Q20</f>
        <v>0</v>
      </c>
      <c r="Q19" s="128">
        <f>(SUM(IF((P19-P18)&gt;0,VLOOKUP(ABS(P19-P18),IMPS,2,TRUE),-VLOOKUP(ABS(P19-P18),IMPS,2,TRUE)),IF((P19+P20)&gt;0,VLOOKUP(ABS(P19+P20),IMPS,2,TRUE),-VLOOKUP(ABS(P19+P20),IMPS,2,TRUE)),IF((P19+P21)&gt;0,VLOOKUP(ABS(P19+P21),IMPS,2,TRUE),-VLOOKUP(ABS(P19+P21),IMPS,2,TRUE))))/3</f>
        <v>0</v>
      </c>
      <c r="R19" s="90">
        <f>Scores!R20-Scores!S20</f>
        <v>0</v>
      </c>
      <c r="S19" s="128">
        <f>(SUM(IF((R19-R18)&gt;0,VLOOKUP(ABS(R19-R18),IMPS,2,TRUE),-VLOOKUP(ABS(R19-R18),IMPS,2,TRUE)),IF((R19+R20)&gt;0,VLOOKUP(ABS(R19+R20),IMPS,2,TRUE),-VLOOKUP(ABS(R19+R20),IMPS,2,TRUE)),IF((R19+R21)&gt;0,VLOOKUP(ABS(R19+R21),IMPS,2,TRUE),-VLOOKUP(ABS(R19+R21),IMPS,2,TRUE))))/3</f>
        <v>0</v>
      </c>
      <c r="T19" s="129">
        <f t="shared" ref="T19:T22" si="5">SUM(E19,G19,I19,K19,M19,O19,Q19,S19)</f>
        <v>0</v>
      </c>
      <c r="U19" s="130">
        <f t="shared" si="4"/>
        <v>0</v>
      </c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29"/>
    </row>
    <row r="20" spans="1:37" x14ac:dyDescent="0.25">
      <c r="A20" s="29"/>
      <c r="B20" s="127" t="str">
        <f>B11</f>
        <v>2. /</v>
      </c>
      <c r="C20" s="127" t="str">
        <f>Scores!C21</f>
        <v>NS</v>
      </c>
      <c r="D20" s="90">
        <f>Scores!D21-Scores!E21</f>
        <v>0</v>
      </c>
      <c r="E20" s="128">
        <f>(SUM(IF((D18+D20)&gt;0,VLOOKUP(ABS(D18+D20),IMPS,2,TRUE),-VLOOKUP(ABS(D18+D20),IMPS,2,TRUE)),IF((D19+D20)&gt;0,VLOOKUP(ABS(D19+D20),IMPS,2,TRUE),-VLOOKUP(ABS(D19+D20),IMPS,2,TRUE)),IF((D20-D21)&gt;0,VLOOKUP(ABS(D20-D21),IMPS,2,TRUE),-VLOOKUP(ABS(D20-D21),IMPS,2,TRUE))))/3</f>
        <v>0</v>
      </c>
      <c r="F20" s="90">
        <f>Scores!F21-Scores!G21</f>
        <v>0</v>
      </c>
      <c r="G20" s="128">
        <f>(SUM(IF((F18+F20)&gt;0,VLOOKUP(ABS(F18+F20),IMPS,2,TRUE),-VLOOKUP(ABS(F18+F20),IMPS,2,TRUE)),IF((F19+F20)&gt;0,VLOOKUP(ABS(F19+F20),IMPS,2,TRUE),-VLOOKUP(ABS(F19+F20),IMPS,2,TRUE)),IF((F20-F21)&gt;0,VLOOKUP(ABS(F20-F21),IMPS,2,TRUE),-VLOOKUP(ABS(F20-F21),IMPS,2,TRUE))))/3</f>
        <v>0</v>
      </c>
      <c r="H20" s="90">
        <f>Scores!H21-Scores!I21</f>
        <v>0</v>
      </c>
      <c r="I20" s="128">
        <f>(SUM(IF((H18+H20)&gt;0,VLOOKUP(ABS(H18+H20),IMPS,2,TRUE),-VLOOKUP(ABS(H18+H20),IMPS,2,TRUE)),IF((H19+H20)&gt;0,VLOOKUP(ABS(H19+H20),IMPS,2,TRUE),-VLOOKUP(ABS(H19+H20),IMPS,2,TRUE)),IF((H20-H21)&gt;0,VLOOKUP(ABS(H20-H21),IMPS,2,TRUE),-VLOOKUP(ABS(H20-H21),IMPS,2,TRUE))))/3</f>
        <v>0</v>
      </c>
      <c r="J20" s="90">
        <f>Scores!J21-Scores!K21</f>
        <v>0</v>
      </c>
      <c r="K20" s="128">
        <f>(SUM(IF((J18+J20)&gt;0,VLOOKUP(ABS(J18+J20),IMPS,2,TRUE),-VLOOKUP(ABS(J18+J20),IMPS,2,TRUE)),IF((J19+J20)&gt;0,VLOOKUP(ABS(J19+J20),IMPS,2,TRUE),-VLOOKUP(ABS(J19+J20),IMPS,2,TRUE)),IF((J20-J21)&gt;0,VLOOKUP(ABS(J20-J21),IMPS,2,TRUE),-VLOOKUP(ABS(J20-J21),IMPS,2,TRUE))))/3</f>
        <v>0</v>
      </c>
      <c r="L20" s="90">
        <f>Scores!L21-Scores!M21</f>
        <v>0</v>
      </c>
      <c r="M20" s="128">
        <f>(SUM(IF((L18+L20)&gt;0,VLOOKUP(ABS(L18+L20),IMPS,2,TRUE),-VLOOKUP(ABS(L18+L20),IMPS,2,TRUE)),IF((L19+L20)&gt;0,VLOOKUP(ABS(L19+L20),IMPS,2,TRUE),-VLOOKUP(ABS(L19+L20),IMPS,2,TRUE)),IF((L20-L21)&gt;0,VLOOKUP(ABS(L20-L21),IMPS,2,TRUE),-VLOOKUP(ABS(L20-L21),IMPS,2,TRUE))))/3</f>
        <v>0</v>
      </c>
      <c r="N20" s="90">
        <f>Scores!N21-Scores!O21</f>
        <v>0</v>
      </c>
      <c r="O20" s="128">
        <f>(SUM(IF((N18+N20)&gt;0,VLOOKUP(ABS(N18+N20),IMPS,2,TRUE),-VLOOKUP(ABS(N18+N20),IMPS,2,TRUE)),IF((N19+N20)&gt;0,VLOOKUP(ABS(N19+N20),IMPS,2,TRUE),-VLOOKUP(ABS(N19+N20),IMPS,2,TRUE)),IF((N20-N21)&gt;0,VLOOKUP(ABS(N20-N21),IMPS,2,TRUE),-VLOOKUP(ABS(N20-N21),IMPS,2,TRUE))))/3</f>
        <v>0</v>
      </c>
      <c r="P20" s="90">
        <f>Scores!P21-Scores!Q21</f>
        <v>0</v>
      </c>
      <c r="Q20" s="128">
        <f>(SUM(IF((P18+P20)&gt;0,VLOOKUP(ABS(P18+P20),IMPS,2,TRUE),-VLOOKUP(ABS(P18+P20),IMPS,2,TRUE)),IF((P19+P20)&gt;0,VLOOKUP(ABS(P19+P20),IMPS,2,TRUE),-VLOOKUP(ABS(P19+P20),IMPS,2,TRUE)),IF((P20-P21)&gt;0,VLOOKUP(ABS(P20-P21),IMPS,2,TRUE),-VLOOKUP(ABS(P20-P21),IMPS,2,TRUE))))/3</f>
        <v>0</v>
      </c>
      <c r="R20" s="90">
        <f>Scores!R21-Scores!S21</f>
        <v>0</v>
      </c>
      <c r="S20" s="128">
        <f>(SUM(IF((R18+R20)&gt;0,VLOOKUP(ABS(R18+R20),IMPS,2,TRUE),-VLOOKUP(ABS(R18+R20),IMPS,2,TRUE)),IF((R19+R20)&gt;0,VLOOKUP(ABS(R19+R20),IMPS,2,TRUE),-VLOOKUP(ABS(R19+R20),IMPS,2,TRUE)),IF((R20-R21)&gt;0,VLOOKUP(ABS(R20-R21),IMPS,2,TRUE),-VLOOKUP(ABS(R20-R21),IMPS,2,TRUE))))/3</f>
        <v>0</v>
      </c>
      <c r="T20" s="129">
        <f t="shared" si="5"/>
        <v>0</v>
      </c>
      <c r="U20" s="130">
        <f t="shared" si="4"/>
        <v>0</v>
      </c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</row>
    <row r="21" spans="1:37" ht="15.75" thickBot="1" x14ac:dyDescent="0.3">
      <c r="A21" s="29"/>
      <c r="B21" s="131" t="str">
        <f>B12</f>
        <v>4. /</v>
      </c>
      <c r="C21" s="127" t="str">
        <f>Scores!C22</f>
        <v>NS</v>
      </c>
      <c r="D21" s="95">
        <f>Scores!D22-Scores!E22</f>
        <v>0</v>
      </c>
      <c r="E21" s="128">
        <f>(SUM(IF((D21+D18)&gt;0,VLOOKUP(ABS(D21+D18),IMPS,2,TRUE),-VLOOKUP(ABS(D21+D18),IMPS,2,TRUE)),IF((D21+D19)&gt;0,VLOOKUP(ABS(D21+D19),IMPS,2,TRUE),-VLOOKUP(ABS(D21+D19),IMPS,2,TRUE)),IF((D21-D20)&gt;0,VLOOKUP(ABS(D21-D20),IMPS,2,TRUE),-VLOOKUP(ABS(D21-D20),IMPS,2,TRUE))))/3</f>
        <v>0</v>
      </c>
      <c r="F21" s="95">
        <f>Scores!F22-Scores!G22</f>
        <v>0</v>
      </c>
      <c r="G21" s="128">
        <f>(SUM(IF((F21+F18)&gt;0,VLOOKUP(ABS(F21+F18),IMPS,2,TRUE),-VLOOKUP(ABS(F21+F18),IMPS,2,TRUE)),IF((F21+F19)&gt;0,VLOOKUP(ABS(F21+F19),IMPS,2,TRUE),-VLOOKUP(ABS(F21+F19),IMPS,2,TRUE)),IF((F21-F20)&gt;0,VLOOKUP(ABS(F21-F20),IMPS,2,TRUE),-VLOOKUP(ABS(F21-F20),IMPS,2,TRUE))))/3</f>
        <v>0</v>
      </c>
      <c r="H21" s="95">
        <f>Scores!H22-Scores!I22</f>
        <v>0</v>
      </c>
      <c r="I21" s="128">
        <f>(SUM(IF((H21+H18)&gt;0,VLOOKUP(ABS(H21+H18),IMPS,2,TRUE),-VLOOKUP(ABS(H21+H18),IMPS,2,TRUE)),IF((H21+H19)&gt;0,VLOOKUP(ABS(H21+H19),IMPS,2,TRUE),-VLOOKUP(ABS(H21+H19),IMPS,2,TRUE)),IF((H21-H20)&gt;0,VLOOKUP(ABS(H21-H20),IMPS,2,TRUE),-VLOOKUP(ABS(H21-H20),IMPS,2,TRUE))))/3</f>
        <v>0</v>
      </c>
      <c r="J21" s="95">
        <f>Scores!J22-Scores!K22</f>
        <v>0</v>
      </c>
      <c r="K21" s="128">
        <f>(SUM(IF((J21+J18)&gt;0,VLOOKUP(ABS(J21+J18),IMPS,2,TRUE),-VLOOKUP(ABS(J21+J18),IMPS,2,TRUE)),IF((J21+J19)&gt;0,VLOOKUP(ABS(J21+J19),IMPS,2,TRUE),-VLOOKUP(ABS(J21+J19),IMPS,2,TRUE)),IF((J21-J20)&gt;0,VLOOKUP(ABS(J21-J20),IMPS,2,TRUE),-VLOOKUP(ABS(J21-J20),IMPS,2,TRUE))))/3</f>
        <v>0</v>
      </c>
      <c r="L21" s="95">
        <f>Scores!L22-Scores!M22</f>
        <v>0</v>
      </c>
      <c r="M21" s="128">
        <f>(SUM(IF((L21+L18)&gt;0,VLOOKUP(ABS(L21+L18),IMPS,2,TRUE),-VLOOKUP(ABS(L21+L18),IMPS,2,TRUE)),IF((L21+L19)&gt;0,VLOOKUP(ABS(L21+L19),IMPS,2,TRUE),-VLOOKUP(ABS(L21+L19),IMPS,2,TRUE)),IF((L21-L20)&gt;0,VLOOKUP(ABS(L21-L20),IMPS,2,TRUE),-VLOOKUP(ABS(L21-L20),IMPS,2,TRUE))))/3</f>
        <v>0</v>
      </c>
      <c r="N21" s="95">
        <f>Scores!N22-Scores!O22</f>
        <v>0</v>
      </c>
      <c r="O21" s="128">
        <f>(SUM(IF((N21+N18)&gt;0,VLOOKUP(ABS(N21+N18),IMPS,2,TRUE),-VLOOKUP(ABS(N21+N18),IMPS,2,TRUE)),IF((N21+N19)&gt;0,VLOOKUP(ABS(N21+N19),IMPS,2,TRUE),-VLOOKUP(ABS(N21+N19),IMPS,2,TRUE)),IF((N21-N20)&gt;0,VLOOKUP(ABS(N21-N20),IMPS,2,TRUE),-VLOOKUP(ABS(N21-N20),IMPS,2,TRUE))))/3</f>
        <v>0</v>
      </c>
      <c r="P21" s="95">
        <f>Scores!P22-Scores!Q22</f>
        <v>0</v>
      </c>
      <c r="Q21" s="128">
        <f>(SUM(IF((P21+P18)&gt;0,VLOOKUP(ABS(P21+P18),IMPS,2,TRUE),-VLOOKUP(ABS(P21+P18),IMPS,2,TRUE)),IF((P21+P19)&gt;0,VLOOKUP(ABS(P21+P19),IMPS,2,TRUE),-VLOOKUP(ABS(P21+P19),IMPS,2,TRUE)),IF((P21-P20)&gt;0,VLOOKUP(ABS(P21-P20),IMPS,2,TRUE),-VLOOKUP(ABS(P21-P20),IMPS,2,TRUE))))/3</f>
        <v>0</v>
      </c>
      <c r="R21" s="95">
        <f>Scores!R22-Scores!S22</f>
        <v>0</v>
      </c>
      <c r="S21" s="128">
        <f>(SUM(IF((R21+R18)&gt;0,VLOOKUP(ABS(R21+R18),IMPS,2,TRUE),-VLOOKUP(ABS(R21+R18),IMPS,2,TRUE)),IF((R21+R19)&gt;0,VLOOKUP(ABS(R21+R19),IMPS,2,TRUE),-VLOOKUP(ABS(R21+R19),IMPS,2,TRUE)),IF((R21-R20)&gt;0,VLOOKUP(ABS(R21-R20),IMPS,2,TRUE),-VLOOKUP(ABS(R21-R20),IMPS,2,TRUE))))/3</f>
        <v>0</v>
      </c>
      <c r="T21" s="132">
        <f t="shared" si="5"/>
        <v>0</v>
      </c>
      <c r="U21" s="133">
        <f t="shared" si="4"/>
        <v>0</v>
      </c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29"/>
    </row>
    <row r="22" spans="1:37" x14ac:dyDescent="0.25">
      <c r="A22" s="29"/>
      <c r="B22" s="51" t="s">
        <v>50</v>
      </c>
      <c r="C22" s="52"/>
      <c r="D22" s="53"/>
      <c r="E22" s="134">
        <f>SUM(E18:E21)</f>
        <v>0</v>
      </c>
      <c r="F22" s="53"/>
      <c r="G22" s="134">
        <f>SUM(G18:G21)</f>
        <v>0</v>
      </c>
      <c r="H22" s="53"/>
      <c r="I22" s="134">
        <f>SUM(I18:I21)</f>
        <v>0</v>
      </c>
      <c r="J22" s="53"/>
      <c r="K22" s="134">
        <f>SUM(K18:K21)</f>
        <v>0</v>
      </c>
      <c r="L22" s="53"/>
      <c r="M22" s="134">
        <f>SUM(M18:M21)</f>
        <v>0</v>
      </c>
      <c r="N22" s="53"/>
      <c r="O22" s="134">
        <f>SUM(O18:O21)</f>
        <v>0</v>
      </c>
      <c r="P22" s="53"/>
      <c r="Q22" s="134">
        <f>SUM(Q18:Q21)</f>
        <v>0</v>
      </c>
      <c r="R22" s="53"/>
      <c r="S22" s="134">
        <f>SUM(S18:S21)</f>
        <v>0</v>
      </c>
      <c r="T22" s="135">
        <f t="shared" si="5"/>
        <v>0</v>
      </c>
      <c r="U22" s="136">
        <f t="shared" si="4"/>
        <v>0</v>
      </c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29"/>
      <c r="AJ22" s="29"/>
      <c r="AK22" s="29"/>
    </row>
    <row r="23" spans="1:37" ht="15.75" thickBot="1" x14ac:dyDescent="0.3">
      <c r="A23" s="29"/>
      <c r="B23" s="103" t="s">
        <v>46</v>
      </c>
      <c r="C23" s="104"/>
      <c r="D23" s="137"/>
      <c r="E23" s="138">
        <f>Scores!D25</f>
        <v>0</v>
      </c>
      <c r="F23" s="137"/>
      <c r="G23" s="138">
        <f>Scores!F25</f>
        <v>0</v>
      </c>
      <c r="H23" s="137"/>
      <c r="I23" s="138">
        <f>Scores!H25</f>
        <v>0</v>
      </c>
      <c r="J23" s="137"/>
      <c r="K23" s="138">
        <f>Scores!J25</f>
        <v>0</v>
      </c>
      <c r="L23" s="137"/>
      <c r="M23" s="138">
        <f>Scores!L25</f>
        <v>0</v>
      </c>
      <c r="N23" s="137"/>
      <c r="O23" s="138">
        <f>Scores!N25</f>
        <v>0</v>
      </c>
      <c r="P23" s="137"/>
      <c r="Q23" s="138">
        <f>Scores!P25</f>
        <v>0</v>
      </c>
      <c r="R23" s="137"/>
      <c r="S23" s="138">
        <f>Scores!R25</f>
        <v>0</v>
      </c>
      <c r="T23" s="50">
        <f t="shared" ref="T23" si="6">SUM(E23,G23,I23,K23,M23,O23,Q23,S23)</f>
        <v>0</v>
      </c>
      <c r="U23" s="61">
        <f>U14+T23</f>
        <v>0</v>
      </c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</row>
    <row r="24" spans="1:37" ht="15.75" thickBot="1" x14ac:dyDescent="0.3">
      <c r="A24" s="29"/>
      <c r="B24" s="62"/>
      <c r="C24" s="62"/>
      <c r="D24" s="62"/>
      <c r="E24" s="62"/>
      <c r="F24" s="62"/>
      <c r="G24" s="62"/>
      <c r="H24" s="62"/>
      <c r="I24" s="62"/>
      <c r="J24" s="62"/>
      <c r="K24" s="62"/>
      <c r="L24" s="62"/>
      <c r="M24" s="62"/>
      <c r="N24" s="62"/>
      <c r="O24" s="62"/>
      <c r="P24" s="62"/>
      <c r="Q24" s="62"/>
      <c r="R24" s="62"/>
      <c r="S24" s="62"/>
      <c r="T24" s="30"/>
      <c r="U24" s="30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</row>
    <row r="25" spans="1:37" ht="15.75" thickBot="1" x14ac:dyDescent="0.3">
      <c r="A25" s="29"/>
      <c r="B25" s="118" t="s">
        <v>96</v>
      </c>
      <c r="C25" s="119"/>
      <c r="D25" s="318" t="s">
        <v>18</v>
      </c>
      <c r="E25" s="319"/>
      <c r="F25" s="318" t="s">
        <v>27</v>
      </c>
      <c r="G25" s="319"/>
      <c r="H25" s="318" t="s">
        <v>28</v>
      </c>
      <c r="I25" s="319"/>
      <c r="J25" s="318" t="s">
        <v>29</v>
      </c>
      <c r="K25" s="319"/>
      <c r="L25" s="318" t="s">
        <v>30</v>
      </c>
      <c r="M25" s="319"/>
      <c r="N25" s="318" t="s">
        <v>31</v>
      </c>
      <c r="O25" s="319"/>
      <c r="P25" s="318" t="s">
        <v>32</v>
      </c>
      <c r="Q25" s="319"/>
      <c r="R25" s="318" t="s">
        <v>33</v>
      </c>
      <c r="S25" s="319"/>
      <c r="T25" s="30"/>
      <c r="U25" s="30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</row>
    <row r="26" spans="1:37" x14ac:dyDescent="0.25">
      <c r="A26" s="29"/>
      <c r="B26" s="120" t="s">
        <v>8</v>
      </c>
      <c r="C26" s="121" t="s">
        <v>73</v>
      </c>
      <c r="D26" s="122" t="s">
        <v>7</v>
      </c>
      <c r="E26" s="123" t="s">
        <v>6</v>
      </c>
      <c r="F26" s="122" t="s">
        <v>7</v>
      </c>
      <c r="G26" s="123" t="s">
        <v>6</v>
      </c>
      <c r="H26" s="122" t="s">
        <v>7</v>
      </c>
      <c r="I26" s="123" t="s">
        <v>6</v>
      </c>
      <c r="J26" s="122" t="s">
        <v>7</v>
      </c>
      <c r="K26" s="123" t="s">
        <v>6</v>
      </c>
      <c r="L26" s="122" t="s">
        <v>7</v>
      </c>
      <c r="M26" s="123" t="s">
        <v>6</v>
      </c>
      <c r="N26" s="122" t="s">
        <v>7</v>
      </c>
      <c r="O26" s="123" t="s">
        <v>6</v>
      </c>
      <c r="P26" s="122" t="s">
        <v>7</v>
      </c>
      <c r="Q26" s="123" t="s">
        <v>6</v>
      </c>
      <c r="R26" s="122" t="s">
        <v>7</v>
      </c>
      <c r="S26" s="124" t="s">
        <v>6</v>
      </c>
      <c r="T26" s="125" t="s">
        <v>43</v>
      </c>
      <c r="U26" s="126" t="s">
        <v>49</v>
      </c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29"/>
    </row>
    <row r="27" spans="1:37" x14ac:dyDescent="0.25">
      <c r="A27" s="29"/>
      <c r="B27" s="127" t="str">
        <f>B18</f>
        <v>1. /</v>
      </c>
      <c r="C27" s="127" t="str">
        <f>Scores!C29</f>
        <v>EW</v>
      </c>
      <c r="D27" s="90">
        <f>Scores!D29-Scores!E29</f>
        <v>0</v>
      </c>
      <c r="E27" s="128">
        <f>(SUM(IF((D27-D28)&gt;0,VLOOKUP(ABS(D27-D28),IMPS,2,TRUE),-VLOOKUP(ABS(D27-D28),IMPS,2,TRUE)),IF((D27+D29)&gt;0,VLOOKUP(ABS(D27+D29),IMPS,2,TRUE),-VLOOKUP(ABS(D27+D29),IMPS,2,TRUE)),IF((D27+D30)&gt;0,VLOOKUP(ABS(D27+D30),IMPS,2,TRUE),-VLOOKUP(ABS(D27+D30),IMPS,2,TRUE))))/3</f>
        <v>0</v>
      </c>
      <c r="F27" s="90">
        <f>Scores!F29-Scores!G29</f>
        <v>0</v>
      </c>
      <c r="G27" s="128">
        <f>(SUM(IF((F27-F28)&gt;0,VLOOKUP(ABS(F27-F28),IMPS,2,TRUE),-VLOOKUP(ABS(F27-F28),IMPS,2,TRUE)),IF((F27+F29)&gt;0,VLOOKUP(ABS(F27+F29),IMPS,2,TRUE),-VLOOKUP(ABS(F27+F29),IMPS,2,TRUE)),IF((F27+F30)&gt;0,VLOOKUP(ABS(F27+F30),IMPS,2,TRUE),-VLOOKUP(ABS(F27+F30),IMPS,2,TRUE))))/3</f>
        <v>0</v>
      </c>
      <c r="H27" s="90">
        <f>Scores!H29-Scores!I29</f>
        <v>0</v>
      </c>
      <c r="I27" s="128">
        <f>(SUM(IF((H27-H28)&gt;0,VLOOKUP(ABS(H27-H28),IMPS,2,TRUE),-VLOOKUP(ABS(H27-H28),IMPS,2,TRUE)),IF((H27+H29)&gt;0,VLOOKUP(ABS(H27+H29),IMPS,2,TRUE),-VLOOKUP(ABS(H27+H29),IMPS,2,TRUE)),IF((H27+H30)&gt;0,VLOOKUP(ABS(H27+H30),IMPS,2,TRUE),-VLOOKUP(ABS(H27+H30),IMPS,2,TRUE))))/3</f>
        <v>0</v>
      </c>
      <c r="J27" s="90">
        <f>Scores!J29-Scores!K29</f>
        <v>0</v>
      </c>
      <c r="K27" s="128">
        <f>(SUM(IF((J27-J28)&gt;0,VLOOKUP(ABS(J27-J28),IMPS,2,TRUE),-VLOOKUP(ABS(J27-J28),IMPS,2,TRUE)),IF((J27+J29)&gt;0,VLOOKUP(ABS(J27+J29),IMPS,2,TRUE),-VLOOKUP(ABS(J27+J29),IMPS,2,TRUE)),IF((J27+J30)&gt;0,VLOOKUP(ABS(J27+J30),IMPS,2,TRUE),-VLOOKUP(ABS(J27+J30),IMPS,2,TRUE))))/3</f>
        <v>0</v>
      </c>
      <c r="L27" s="90">
        <f>Scores!L29-Scores!M29</f>
        <v>0</v>
      </c>
      <c r="M27" s="128">
        <f>(SUM(IF((L27-L28)&gt;0,VLOOKUP(ABS(L27-L28),IMPS,2,TRUE),-VLOOKUP(ABS(L27-L28),IMPS,2,TRUE)),IF((L27+L29)&gt;0,VLOOKUP(ABS(L27+L29),IMPS,2,TRUE),-VLOOKUP(ABS(L27+L29),IMPS,2,TRUE)),IF((L27+L30)&gt;0,VLOOKUP(ABS(L27+L30),IMPS,2,TRUE),-VLOOKUP(ABS(L27+L30),IMPS,2,TRUE))))/3</f>
        <v>0</v>
      </c>
      <c r="N27" s="90">
        <f>Scores!N29-Scores!O29</f>
        <v>0</v>
      </c>
      <c r="O27" s="128">
        <f>(SUM(IF((N27-N28)&gt;0,VLOOKUP(ABS(N27-N28),IMPS,2,TRUE),-VLOOKUP(ABS(N27-N28),IMPS,2,TRUE)),IF((N27+N29)&gt;0,VLOOKUP(ABS(N27+N29),IMPS,2,TRUE),-VLOOKUP(ABS(N27+N29),IMPS,2,TRUE)),IF((N27+N30)&gt;0,VLOOKUP(ABS(N27+N30),IMPS,2,TRUE),-VLOOKUP(ABS(N27+N30),IMPS,2,TRUE))))/3</f>
        <v>0</v>
      </c>
      <c r="P27" s="90">
        <f>Scores!P29-Scores!Q29</f>
        <v>0</v>
      </c>
      <c r="Q27" s="128">
        <f>(SUM(IF((P27-P28)&gt;0,VLOOKUP(ABS(P27-P28),IMPS,2,TRUE),-VLOOKUP(ABS(P27-P28),IMPS,2,TRUE)),IF((P27+P29)&gt;0,VLOOKUP(ABS(P27+P29),IMPS,2,TRUE),-VLOOKUP(ABS(P27+P29),IMPS,2,TRUE)),IF((P27+P30)&gt;0,VLOOKUP(ABS(P27+P30),IMPS,2,TRUE),-VLOOKUP(ABS(P27+P30),IMPS,2,TRUE))))/3</f>
        <v>0</v>
      </c>
      <c r="R27" s="90">
        <f>Scores!R29-Scores!S29</f>
        <v>0</v>
      </c>
      <c r="S27" s="128">
        <f>(SUM(IF((R27-R28)&gt;0,VLOOKUP(ABS(R27-R28),IMPS,2,TRUE),-VLOOKUP(ABS(R27-R28),IMPS,2,TRUE)),IF((R27+R29)&gt;0,VLOOKUP(ABS(R27+R29),IMPS,2,TRUE),-VLOOKUP(ABS(R27+R29),IMPS,2,TRUE)),IF((R27+R30)&gt;0,VLOOKUP(ABS(R27+R30),IMPS,2,TRUE),-VLOOKUP(ABS(R27+R30),IMPS,2,TRUE))))/3</f>
        <v>0</v>
      </c>
      <c r="T27" s="129">
        <f>SUM(E27,G27,I27,K27,M27,O27,Q27,S27)</f>
        <v>0</v>
      </c>
      <c r="U27" s="130">
        <f t="shared" ref="U27:U31" si="7">U18+T27</f>
        <v>0</v>
      </c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</row>
    <row r="28" spans="1:37" x14ac:dyDescent="0.25">
      <c r="A28" s="29"/>
      <c r="B28" s="127" t="str">
        <f t="shared" ref="B28:B30" si="8">B19</f>
        <v>3. /</v>
      </c>
      <c r="C28" s="127" t="str">
        <f>Scores!C30</f>
        <v>EW</v>
      </c>
      <c r="D28" s="90">
        <f>Scores!D30-Scores!E30</f>
        <v>0</v>
      </c>
      <c r="E28" s="128">
        <f>(SUM(IF((D28-D27)&gt;0,VLOOKUP(ABS(D28-D27),IMPS,2,TRUE),-VLOOKUP(ABS(D28-D27),IMPS,2,TRUE)),IF((D28+D29)&gt;0,VLOOKUP(ABS(D28+D29),IMPS,2,TRUE),-VLOOKUP(ABS(D28+D29),IMPS,2,TRUE)),IF((D28+D30)&gt;0,VLOOKUP(ABS(D28+D30),IMPS,2,TRUE),-VLOOKUP(ABS(D28+D30),IMPS,2,TRUE))))/3</f>
        <v>0</v>
      </c>
      <c r="F28" s="90">
        <f>Scores!F30-Scores!G30</f>
        <v>0</v>
      </c>
      <c r="G28" s="128">
        <f>(SUM(IF((F28-F27)&gt;0,VLOOKUP(ABS(F28-F27),IMPS,2,TRUE),-VLOOKUP(ABS(F28-F27),IMPS,2,TRUE)),IF((F28+F29)&gt;0,VLOOKUP(ABS(F28+F29),IMPS,2,TRUE),-VLOOKUP(ABS(F28+F29),IMPS,2,TRUE)),IF((F28+F30)&gt;0,VLOOKUP(ABS(F28+F30),IMPS,2,TRUE),-VLOOKUP(ABS(F28+F30),IMPS,2,TRUE))))/3</f>
        <v>0</v>
      </c>
      <c r="H28" s="90">
        <f>Scores!H30-Scores!I30</f>
        <v>0</v>
      </c>
      <c r="I28" s="128">
        <f>(SUM(IF((H28-H27)&gt;0,VLOOKUP(ABS(H28-H27),IMPS,2,TRUE),-VLOOKUP(ABS(H28-H27),IMPS,2,TRUE)),IF((H28+H29)&gt;0,VLOOKUP(ABS(H28+H29),IMPS,2,TRUE),-VLOOKUP(ABS(H28+H29),IMPS,2,TRUE)),IF((H28+H30)&gt;0,VLOOKUP(ABS(H28+H30),IMPS,2,TRUE),-VLOOKUP(ABS(H28+H30),IMPS,2,TRUE))))/3</f>
        <v>0</v>
      </c>
      <c r="J28" s="90">
        <f>Scores!J30-Scores!K30</f>
        <v>0</v>
      </c>
      <c r="K28" s="128">
        <f>(SUM(IF((J28-J27)&gt;0,VLOOKUP(ABS(J28-J27),IMPS,2,TRUE),-VLOOKUP(ABS(J28-J27),IMPS,2,TRUE)),IF((J28+J29)&gt;0,VLOOKUP(ABS(J28+J29),IMPS,2,TRUE),-VLOOKUP(ABS(J28+J29),IMPS,2,TRUE)),IF((J28+J30)&gt;0,VLOOKUP(ABS(J28+J30),IMPS,2,TRUE),-VLOOKUP(ABS(J28+J30),IMPS,2,TRUE))))/3</f>
        <v>0</v>
      </c>
      <c r="L28" s="90">
        <f>Scores!L30-Scores!M30</f>
        <v>0</v>
      </c>
      <c r="M28" s="128">
        <f>(SUM(IF((L28-L27)&gt;0,VLOOKUP(ABS(L28-L27),IMPS,2,TRUE),-VLOOKUP(ABS(L28-L27),IMPS,2,TRUE)),IF((L28+L29)&gt;0,VLOOKUP(ABS(L28+L29),IMPS,2,TRUE),-VLOOKUP(ABS(L28+L29),IMPS,2,TRUE)),IF((L28+L30)&gt;0,VLOOKUP(ABS(L28+L30),IMPS,2,TRUE),-VLOOKUP(ABS(L28+L30),IMPS,2,TRUE))))/3</f>
        <v>0</v>
      </c>
      <c r="N28" s="90">
        <f>Scores!N30-Scores!O30</f>
        <v>0</v>
      </c>
      <c r="O28" s="128">
        <f>(SUM(IF((N28-N27)&gt;0,VLOOKUP(ABS(N28-N27),IMPS,2,TRUE),-VLOOKUP(ABS(N28-N27),IMPS,2,TRUE)),IF((N28+N29)&gt;0,VLOOKUP(ABS(N28+N29),IMPS,2,TRUE),-VLOOKUP(ABS(N28+N29),IMPS,2,TRUE)),IF((N28+N30)&gt;0,VLOOKUP(ABS(N28+N30),IMPS,2,TRUE),-VLOOKUP(ABS(N28+N30),IMPS,2,TRUE))))/3</f>
        <v>0</v>
      </c>
      <c r="P28" s="90">
        <f>Scores!P30-Scores!Q30</f>
        <v>0</v>
      </c>
      <c r="Q28" s="128">
        <f>(SUM(IF((P28-P27)&gt;0,VLOOKUP(ABS(P28-P27),IMPS,2,TRUE),-VLOOKUP(ABS(P28-P27),IMPS,2,TRUE)),IF((P28+P29)&gt;0,VLOOKUP(ABS(P28+P29),IMPS,2,TRUE),-VLOOKUP(ABS(P28+P29),IMPS,2,TRUE)),IF((P28+P30)&gt;0,VLOOKUP(ABS(P28+P30),IMPS,2,TRUE),-VLOOKUP(ABS(P28+P30),IMPS,2,TRUE))))/3</f>
        <v>0</v>
      </c>
      <c r="R28" s="90">
        <f>Scores!R30-Scores!S30</f>
        <v>0</v>
      </c>
      <c r="S28" s="128">
        <f>(SUM(IF((R28-R27)&gt;0,VLOOKUP(ABS(R28-R27),IMPS,2,TRUE),-VLOOKUP(ABS(R28-R27),IMPS,2,TRUE)),IF((R28+R29)&gt;0,VLOOKUP(ABS(R28+R29),IMPS,2,TRUE),-VLOOKUP(ABS(R28+R29),IMPS,2,TRUE)),IF((R28+R30)&gt;0,VLOOKUP(ABS(R28+R30),IMPS,2,TRUE),-VLOOKUP(ABS(R28+R30),IMPS,2,TRUE))))/3</f>
        <v>0</v>
      </c>
      <c r="T28" s="129">
        <f t="shared" ref="T28:T31" si="9">SUM(E28,G28,I28,K28,M28,O28,Q28,S28)</f>
        <v>0</v>
      </c>
      <c r="U28" s="130">
        <f t="shared" si="7"/>
        <v>0</v>
      </c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29"/>
      <c r="AH28" s="29"/>
      <c r="AI28" s="29"/>
      <c r="AJ28" s="29"/>
      <c r="AK28" s="29"/>
    </row>
    <row r="29" spans="1:37" x14ac:dyDescent="0.25">
      <c r="A29" s="29"/>
      <c r="B29" s="127" t="str">
        <f t="shared" si="8"/>
        <v>2. /</v>
      </c>
      <c r="C29" s="127" t="str">
        <f>Scores!C31</f>
        <v>NS</v>
      </c>
      <c r="D29" s="90">
        <f>Scores!D31-Scores!E31</f>
        <v>0</v>
      </c>
      <c r="E29" s="128">
        <f>(SUM(IF((D27+D29)&gt;0,VLOOKUP(ABS(D27+D29),IMPS,2,TRUE),-VLOOKUP(ABS(D27+D29),IMPS,2,TRUE)),IF((D28+D29)&gt;0,VLOOKUP(ABS(D28+D29),IMPS,2,TRUE),-VLOOKUP(ABS(D28+D29),IMPS,2,TRUE)),IF((D29-D30)&gt;0,VLOOKUP(ABS(D29-D30),IMPS,2,TRUE),-VLOOKUP(ABS(D29-D30),IMPS,2,TRUE))))/3</f>
        <v>0</v>
      </c>
      <c r="F29" s="90">
        <f>Scores!F31-Scores!G31</f>
        <v>0</v>
      </c>
      <c r="G29" s="128">
        <f>(SUM(IF((F27+F29)&gt;0,VLOOKUP(ABS(F27+F29),IMPS,2,TRUE),-VLOOKUP(ABS(F27+F29),IMPS,2,TRUE)),IF((F28+F29)&gt;0,VLOOKUP(ABS(F28+F29),IMPS,2,TRUE),-VLOOKUP(ABS(F28+F29),IMPS,2,TRUE)),IF((F29-F30)&gt;0,VLOOKUP(ABS(F29-F30),IMPS,2,TRUE),-VLOOKUP(ABS(F29-F30),IMPS,2,TRUE))))/3</f>
        <v>0</v>
      </c>
      <c r="H29" s="90">
        <f>Scores!H31-Scores!I31</f>
        <v>0</v>
      </c>
      <c r="I29" s="128">
        <f>(SUM(IF((H27+H29)&gt;0,VLOOKUP(ABS(H27+H29),IMPS,2,TRUE),-VLOOKUP(ABS(H27+H29),IMPS,2,TRUE)),IF((H28+H29)&gt;0,VLOOKUP(ABS(H28+H29),IMPS,2,TRUE),-VLOOKUP(ABS(H28+H29),IMPS,2,TRUE)),IF((H29-H30)&gt;0,VLOOKUP(ABS(H29-H30),IMPS,2,TRUE),-VLOOKUP(ABS(H29-H30),IMPS,2,TRUE))))/3</f>
        <v>0</v>
      </c>
      <c r="J29" s="90">
        <f>Scores!J31-Scores!K31</f>
        <v>0</v>
      </c>
      <c r="K29" s="128">
        <f>(SUM(IF((J27+J29)&gt;0,VLOOKUP(ABS(J27+J29),IMPS,2,TRUE),-VLOOKUP(ABS(J27+J29),IMPS,2,TRUE)),IF((J28+J29)&gt;0,VLOOKUP(ABS(J28+J29),IMPS,2,TRUE),-VLOOKUP(ABS(J28+J29),IMPS,2,TRUE)),IF((J29-J30)&gt;0,VLOOKUP(ABS(J29-J30),IMPS,2,TRUE),-VLOOKUP(ABS(J29-J30),IMPS,2,TRUE))))/3</f>
        <v>0</v>
      </c>
      <c r="L29" s="90">
        <f>Scores!L31-Scores!M31</f>
        <v>0</v>
      </c>
      <c r="M29" s="128">
        <f>(SUM(IF((L27+L29)&gt;0,VLOOKUP(ABS(L27+L29),IMPS,2,TRUE),-VLOOKUP(ABS(L27+L29),IMPS,2,TRUE)),IF((L28+L29)&gt;0,VLOOKUP(ABS(L28+L29),IMPS,2,TRUE),-VLOOKUP(ABS(L28+L29),IMPS,2,TRUE)),IF((L29-L30)&gt;0,VLOOKUP(ABS(L29-L30),IMPS,2,TRUE),-VLOOKUP(ABS(L29-L30),IMPS,2,TRUE))))/3</f>
        <v>0</v>
      </c>
      <c r="N29" s="90">
        <f>Scores!N31-Scores!O31</f>
        <v>0</v>
      </c>
      <c r="O29" s="128">
        <f>(SUM(IF((N27+N29)&gt;0,VLOOKUP(ABS(N27+N29),IMPS,2,TRUE),-VLOOKUP(ABS(N27+N29),IMPS,2,TRUE)),IF((N28+N29)&gt;0,VLOOKUP(ABS(N28+N29),IMPS,2,TRUE),-VLOOKUP(ABS(N28+N29),IMPS,2,TRUE)),IF((N29-N30)&gt;0,VLOOKUP(ABS(N29-N30),IMPS,2,TRUE),-VLOOKUP(ABS(N29-N30),IMPS,2,TRUE))))/3</f>
        <v>0</v>
      </c>
      <c r="P29" s="90">
        <f>Scores!P31-Scores!Q31</f>
        <v>0</v>
      </c>
      <c r="Q29" s="128">
        <f>(SUM(IF((P27+P29)&gt;0,VLOOKUP(ABS(P27+P29),IMPS,2,TRUE),-VLOOKUP(ABS(P27+P29),IMPS,2,TRUE)),IF((P28+P29)&gt;0,VLOOKUP(ABS(P28+P29),IMPS,2,TRUE),-VLOOKUP(ABS(P28+P29),IMPS,2,TRUE)),IF((P29-P30)&gt;0,VLOOKUP(ABS(P29-P30),IMPS,2,TRUE),-VLOOKUP(ABS(P29-P30),IMPS,2,TRUE))))/3</f>
        <v>0</v>
      </c>
      <c r="R29" s="90">
        <f>Scores!R31-Scores!S31</f>
        <v>0</v>
      </c>
      <c r="S29" s="128">
        <f>(SUM(IF((R27+R29)&gt;0,VLOOKUP(ABS(R27+R29),IMPS,2,TRUE),-VLOOKUP(ABS(R27+R29),IMPS,2,TRUE)),IF((R28+R29)&gt;0,VLOOKUP(ABS(R28+R29),IMPS,2,TRUE),-VLOOKUP(ABS(R28+R29),IMPS,2,TRUE)),IF((R29-R30)&gt;0,VLOOKUP(ABS(R29-R30),IMPS,2,TRUE),-VLOOKUP(ABS(R29-R30),IMPS,2,TRUE))))/3</f>
        <v>0</v>
      </c>
      <c r="T29" s="129">
        <f t="shared" si="9"/>
        <v>0</v>
      </c>
      <c r="U29" s="130">
        <f t="shared" si="7"/>
        <v>0</v>
      </c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29"/>
      <c r="AI29" s="29"/>
      <c r="AJ29" s="29"/>
      <c r="AK29" s="29"/>
    </row>
    <row r="30" spans="1:37" ht="15.75" thickBot="1" x14ac:dyDescent="0.3">
      <c r="A30" s="29"/>
      <c r="B30" s="127" t="str">
        <f t="shared" si="8"/>
        <v>4. /</v>
      </c>
      <c r="C30" s="127" t="str">
        <f>Scores!C32</f>
        <v>NS</v>
      </c>
      <c r="D30" s="95">
        <f>Scores!D32-Scores!E32</f>
        <v>0</v>
      </c>
      <c r="E30" s="128">
        <f>(SUM(IF((D30+D27)&gt;0,VLOOKUP(ABS(D30+D27),IMPS,2,TRUE),-VLOOKUP(ABS(D30+D27),IMPS,2,TRUE)),IF((D30+D28)&gt;0,VLOOKUP(ABS(D30+D28),IMPS,2,TRUE),-VLOOKUP(ABS(D30+D28),IMPS,2,TRUE)),IF((D30-D29)&gt;0,VLOOKUP(ABS(D30-D29),IMPS,2,TRUE),-VLOOKUP(ABS(D30-D29),IMPS,2,TRUE))))/3</f>
        <v>0</v>
      </c>
      <c r="F30" s="95">
        <f>Scores!F32-Scores!G32</f>
        <v>0</v>
      </c>
      <c r="G30" s="128">
        <f>(SUM(IF((F30+F27)&gt;0,VLOOKUP(ABS(F30+F27),IMPS,2,TRUE),-VLOOKUP(ABS(F30+F27),IMPS,2,TRUE)),IF((F30+F28)&gt;0,VLOOKUP(ABS(F30+F28),IMPS,2,TRUE),-VLOOKUP(ABS(F30+F28),IMPS,2,TRUE)),IF((F30-F29)&gt;0,VLOOKUP(ABS(F30-F29),IMPS,2,TRUE),-VLOOKUP(ABS(F30-F29),IMPS,2,TRUE))))/3</f>
        <v>0</v>
      </c>
      <c r="H30" s="95">
        <f>Scores!H32-Scores!I32</f>
        <v>0</v>
      </c>
      <c r="I30" s="128">
        <f>(SUM(IF((H30+H27)&gt;0,VLOOKUP(ABS(H30+H27),IMPS,2,TRUE),-VLOOKUP(ABS(H30+H27),IMPS,2,TRUE)),IF((H30+H28)&gt;0,VLOOKUP(ABS(H30+H28),IMPS,2,TRUE),-VLOOKUP(ABS(H30+H28),IMPS,2,TRUE)),IF((H30-H29)&gt;0,VLOOKUP(ABS(H30-H29),IMPS,2,TRUE),-VLOOKUP(ABS(H30-H29),IMPS,2,TRUE))))/3</f>
        <v>0</v>
      </c>
      <c r="J30" s="95">
        <f>Scores!J32-Scores!K32</f>
        <v>0</v>
      </c>
      <c r="K30" s="128">
        <f>(SUM(IF((J30+J27)&gt;0,VLOOKUP(ABS(J30+J27),IMPS,2,TRUE),-VLOOKUP(ABS(J30+J27),IMPS,2,TRUE)),IF((J30+J28)&gt;0,VLOOKUP(ABS(J30+J28),IMPS,2,TRUE),-VLOOKUP(ABS(J30+J28),IMPS,2,TRUE)),IF((J30-J29)&gt;0,VLOOKUP(ABS(J30-J29),IMPS,2,TRUE),-VLOOKUP(ABS(J30-J29),IMPS,2,TRUE))))/3</f>
        <v>0</v>
      </c>
      <c r="L30" s="95">
        <f>Scores!L32-Scores!M32</f>
        <v>0</v>
      </c>
      <c r="M30" s="128">
        <f>(SUM(IF((L30+L27)&gt;0,VLOOKUP(ABS(L30+L27),IMPS,2,TRUE),-VLOOKUP(ABS(L30+L27),IMPS,2,TRUE)),IF((L30+L28)&gt;0,VLOOKUP(ABS(L30+L28),IMPS,2,TRUE),-VLOOKUP(ABS(L30+L28),IMPS,2,TRUE)),IF((L30-L29)&gt;0,VLOOKUP(ABS(L30-L29),IMPS,2,TRUE),-VLOOKUP(ABS(L30-L29),IMPS,2,TRUE))))/3</f>
        <v>0</v>
      </c>
      <c r="N30" s="95">
        <f>Scores!N32-Scores!O32</f>
        <v>0</v>
      </c>
      <c r="O30" s="128">
        <f>(SUM(IF((N30+N27)&gt;0,VLOOKUP(ABS(N30+N27),IMPS,2,TRUE),-VLOOKUP(ABS(N30+N27),IMPS,2,TRUE)),IF((N30+N28)&gt;0,VLOOKUP(ABS(N30+N28),IMPS,2,TRUE),-VLOOKUP(ABS(N30+N28),IMPS,2,TRUE)),IF((N30-N29)&gt;0,VLOOKUP(ABS(N30-N29),IMPS,2,TRUE),-VLOOKUP(ABS(N30-N29),IMPS,2,TRUE))))/3</f>
        <v>0</v>
      </c>
      <c r="P30" s="95">
        <f>Scores!P32-Scores!Q32</f>
        <v>0</v>
      </c>
      <c r="Q30" s="128">
        <f>(SUM(IF((P30+P27)&gt;0,VLOOKUP(ABS(P30+P27),IMPS,2,TRUE),-VLOOKUP(ABS(P30+P27),IMPS,2,TRUE)),IF((P30+P28)&gt;0,VLOOKUP(ABS(P30+P28),IMPS,2,TRUE),-VLOOKUP(ABS(P30+P28),IMPS,2,TRUE)),IF((P30-P29)&gt;0,VLOOKUP(ABS(P30-P29),IMPS,2,TRUE),-VLOOKUP(ABS(P30-P29),IMPS,2,TRUE))))/3</f>
        <v>0</v>
      </c>
      <c r="R30" s="95">
        <f>Scores!R32-Scores!S32</f>
        <v>0</v>
      </c>
      <c r="S30" s="128">
        <f>(SUM(IF((R30+R27)&gt;0,VLOOKUP(ABS(R30+R27),IMPS,2,TRUE),-VLOOKUP(ABS(R30+R27),IMPS,2,TRUE)),IF((R30+R28)&gt;0,VLOOKUP(ABS(R30+R28),IMPS,2,TRUE),-VLOOKUP(ABS(R30+R28),IMPS,2,TRUE)),IF((R30-R29)&gt;0,VLOOKUP(ABS(R30-R29),IMPS,2,TRUE),-VLOOKUP(ABS(R30-R29),IMPS,2,TRUE))))/3</f>
        <v>0</v>
      </c>
      <c r="T30" s="132">
        <f t="shared" si="9"/>
        <v>0</v>
      </c>
      <c r="U30" s="133">
        <f t="shared" si="7"/>
        <v>0</v>
      </c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29"/>
      <c r="AH30" s="29"/>
      <c r="AI30" s="29"/>
      <c r="AJ30" s="29"/>
      <c r="AK30" s="29"/>
    </row>
    <row r="31" spans="1:37" x14ac:dyDescent="0.25">
      <c r="A31" s="29"/>
      <c r="B31" s="51" t="s">
        <v>50</v>
      </c>
      <c r="C31" s="52"/>
      <c r="D31" s="53"/>
      <c r="E31" s="134">
        <f>SUM(E27:E30)</f>
        <v>0</v>
      </c>
      <c r="F31" s="53"/>
      <c r="G31" s="134">
        <f>SUM(G27:G30)</f>
        <v>0</v>
      </c>
      <c r="H31" s="53"/>
      <c r="I31" s="134">
        <f>SUM(I27:I30)</f>
        <v>0</v>
      </c>
      <c r="J31" s="53"/>
      <c r="K31" s="134">
        <f>SUM(K27:K30)</f>
        <v>0</v>
      </c>
      <c r="L31" s="53"/>
      <c r="M31" s="134">
        <f>SUM(M27:M30)</f>
        <v>0</v>
      </c>
      <c r="N31" s="53"/>
      <c r="O31" s="134">
        <f>SUM(O27:O30)</f>
        <v>0</v>
      </c>
      <c r="P31" s="53"/>
      <c r="Q31" s="134">
        <f>SUM(Q27:Q30)</f>
        <v>0</v>
      </c>
      <c r="R31" s="53"/>
      <c r="S31" s="134">
        <f>SUM(S27:S30)</f>
        <v>0</v>
      </c>
      <c r="T31" s="135">
        <f t="shared" si="9"/>
        <v>0</v>
      </c>
      <c r="U31" s="136">
        <f t="shared" si="7"/>
        <v>0</v>
      </c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29"/>
      <c r="AH31" s="29"/>
      <c r="AI31" s="29"/>
      <c r="AJ31" s="29"/>
      <c r="AK31" s="29"/>
    </row>
    <row r="32" spans="1:37" ht="15.75" thickBot="1" x14ac:dyDescent="0.3">
      <c r="A32" s="29"/>
      <c r="B32" s="103" t="s">
        <v>46</v>
      </c>
      <c r="C32" s="104"/>
      <c r="D32" s="137"/>
      <c r="E32" s="138">
        <f>Scores!D35</f>
        <v>0</v>
      </c>
      <c r="F32" s="137"/>
      <c r="G32" s="138">
        <f>Scores!F35</f>
        <v>0</v>
      </c>
      <c r="H32" s="137"/>
      <c r="I32" s="138">
        <f>Scores!H35</f>
        <v>0</v>
      </c>
      <c r="J32" s="137"/>
      <c r="K32" s="138">
        <f>Scores!J35</f>
        <v>0</v>
      </c>
      <c r="L32" s="137"/>
      <c r="M32" s="138">
        <f>Scores!L35</f>
        <v>0</v>
      </c>
      <c r="N32" s="137"/>
      <c r="O32" s="138">
        <f>Scores!N35</f>
        <v>0</v>
      </c>
      <c r="P32" s="137"/>
      <c r="Q32" s="138">
        <f>Scores!P35</f>
        <v>0</v>
      </c>
      <c r="R32" s="137"/>
      <c r="S32" s="138">
        <f>Scores!R35</f>
        <v>0</v>
      </c>
      <c r="T32" s="50">
        <f t="shared" ref="T32" si="10">SUM(E32,G32,I32,K32,M32,O32,Q32,S32)</f>
        <v>0</v>
      </c>
      <c r="U32" s="61">
        <f>U23+T32</f>
        <v>0</v>
      </c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29"/>
      <c r="AH32" s="29"/>
      <c r="AI32" s="29"/>
      <c r="AJ32" s="29"/>
      <c r="AK32" s="29"/>
    </row>
    <row r="33" spans="1:37" ht="15.75" thickBot="1" x14ac:dyDescent="0.3">
      <c r="A33" s="29"/>
      <c r="B33" s="62"/>
      <c r="C33" s="62"/>
      <c r="D33" s="62"/>
      <c r="E33" s="62"/>
      <c r="F33" s="62"/>
      <c r="G33" s="62"/>
      <c r="H33" s="62"/>
      <c r="I33" s="62"/>
      <c r="J33" s="62"/>
      <c r="K33" s="62"/>
      <c r="L33" s="62"/>
      <c r="M33" s="62"/>
      <c r="N33" s="62"/>
      <c r="O33" s="62"/>
      <c r="P33" s="62"/>
      <c r="Q33" s="62"/>
      <c r="R33" s="62"/>
      <c r="S33" s="62"/>
      <c r="T33" s="30"/>
      <c r="U33" s="30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29"/>
      <c r="AI33" s="29"/>
      <c r="AJ33" s="29"/>
      <c r="AK33" s="29"/>
    </row>
    <row r="34" spans="1:37" ht="15.75" thickBot="1" x14ac:dyDescent="0.3">
      <c r="A34" s="29"/>
      <c r="B34" s="118" t="s">
        <v>95</v>
      </c>
      <c r="C34" s="119"/>
      <c r="D34" s="318" t="s">
        <v>19</v>
      </c>
      <c r="E34" s="319"/>
      <c r="F34" s="318" t="s">
        <v>34</v>
      </c>
      <c r="G34" s="319"/>
      <c r="H34" s="318" t="s">
        <v>35</v>
      </c>
      <c r="I34" s="319"/>
      <c r="J34" s="318" t="s">
        <v>36</v>
      </c>
      <c r="K34" s="319"/>
      <c r="L34" s="318" t="s">
        <v>37</v>
      </c>
      <c r="M34" s="319"/>
      <c r="N34" s="318" t="s">
        <v>38</v>
      </c>
      <c r="O34" s="319"/>
      <c r="P34" s="318" t="s">
        <v>39</v>
      </c>
      <c r="Q34" s="319"/>
      <c r="R34" s="318" t="s">
        <v>40</v>
      </c>
      <c r="S34" s="319"/>
      <c r="T34" s="30"/>
      <c r="U34" s="30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</row>
    <row r="35" spans="1:37" x14ac:dyDescent="0.25">
      <c r="A35" s="29"/>
      <c r="B35" s="120" t="s">
        <v>8</v>
      </c>
      <c r="C35" s="121" t="s">
        <v>73</v>
      </c>
      <c r="D35" s="122" t="s">
        <v>7</v>
      </c>
      <c r="E35" s="123" t="s">
        <v>6</v>
      </c>
      <c r="F35" s="122" t="s">
        <v>7</v>
      </c>
      <c r="G35" s="123" t="s">
        <v>6</v>
      </c>
      <c r="H35" s="122" t="s">
        <v>7</v>
      </c>
      <c r="I35" s="123" t="s">
        <v>6</v>
      </c>
      <c r="J35" s="122" t="s">
        <v>7</v>
      </c>
      <c r="K35" s="123" t="s">
        <v>6</v>
      </c>
      <c r="L35" s="122" t="s">
        <v>7</v>
      </c>
      <c r="M35" s="123" t="s">
        <v>6</v>
      </c>
      <c r="N35" s="122" t="s">
        <v>7</v>
      </c>
      <c r="O35" s="123" t="s">
        <v>6</v>
      </c>
      <c r="P35" s="122" t="s">
        <v>7</v>
      </c>
      <c r="Q35" s="123" t="s">
        <v>6</v>
      </c>
      <c r="R35" s="122" t="s">
        <v>7</v>
      </c>
      <c r="S35" s="124" t="s">
        <v>6</v>
      </c>
      <c r="T35" s="125" t="s">
        <v>44</v>
      </c>
      <c r="U35" s="126" t="s">
        <v>49</v>
      </c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29"/>
      <c r="AH35" s="29"/>
      <c r="AI35" s="29"/>
      <c r="AJ35" s="29"/>
      <c r="AK35" s="29"/>
    </row>
    <row r="36" spans="1:37" x14ac:dyDescent="0.25">
      <c r="A36" s="29"/>
      <c r="B36" s="127" t="str">
        <f>B27</f>
        <v>1. /</v>
      </c>
      <c r="C36" s="127" t="str">
        <f>Scores!C39</f>
        <v>EW</v>
      </c>
      <c r="D36" s="90">
        <f>Scores!D39-Scores!E39</f>
        <v>0</v>
      </c>
      <c r="E36" s="128">
        <f>(SUM(IF((D36-D37)&gt;0,VLOOKUP(ABS(D36-D37),IMPS,2,TRUE),-VLOOKUP(ABS(D36-D37),IMPS,2,TRUE)),IF((D36+D38)&gt;0,VLOOKUP(ABS(D36+D38),IMPS,2,TRUE),-VLOOKUP(ABS(D36+D38),IMPS,2,TRUE)),IF((D36+D39)&gt;0,VLOOKUP(ABS(D36+D39),IMPS,2,TRUE),-VLOOKUP(ABS(D36+D39),IMPS,2,TRUE))))/3</f>
        <v>0</v>
      </c>
      <c r="F36" s="90">
        <f>Scores!F39-Scores!G39</f>
        <v>0</v>
      </c>
      <c r="G36" s="128">
        <f>(SUM(IF((F36-F37)&gt;0,VLOOKUP(ABS(F36-F37),IMPS,2,TRUE),-VLOOKUP(ABS(F36-F37),IMPS,2,TRUE)),IF((F36+F38)&gt;0,VLOOKUP(ABS(F36+F38),IMPS,2,TRUE),-VLOOKUP(ABS(F36+F38),IMPS,2,TRUE)),IF((F36+F39)&gt;0,VLOOKUP(ABS(F36+F39),IMPS,2,TRUE),-VLOOKUP(ABS(F36+F39),IMPS,2,TRUE))))/3</f>
        <v>0</v>
      </c>
      <c r="H36" s="90">
        <f>Scores!H39-Scores!I39</f>
        <v>0</v>
      </c>
      <c r="I36" s="128">
        <f>(SUM(IF((H36-H37)&gt;0,VLOOKUP(ABS(H36-H37),IMPS,2,TRUE),-VLOOKUP(ABS(H36-H37),IMPS,2,TRUE)),IF((H36+H38)&gt;0,VLOOKUP(ABS(H36+H38),IMPS,2,TRUE),-VLOOKUP(ABS(H36+H38),IMPS,2,TRUE)),IF((H36+H39)&gt;0,VLOOKUP(ABS(H36+H39),IMPS,2,TRUE),-VLOOKUP(ABS(H36+H39),IMPS,2,TRUE))))/3</f>
        <v>0</v>
      </c>
      <c r="J36" s="90">
        <f>Scores!J39-Scores!K39</f>
        <v>0</v>
      </c>
      <c r="K36" s="128">
        <f>(SUM(IF((J36-J37)&gt;0,VLOOKUP(ABS(J36-J37),IMPS,2,TRUE),-VLOOKUP(ABS(J36-J37),IMPS,2,TRUE)),IF((J36+J38)&gt;0,VLOOKUP(ABS(J36+J38),IMPS,2,TRUE),-VLOOKUP(ABS(J36+J38),IMPS,2,TRUE)),IF((J36+J39)&gt;0,VLOOKUP(ABS(J36+J39),IMPS,2,TRUE),-VLOOKUP(ABS(J36+J39),IMPS,2,TRUE))))/3</f>
        <v>0</v>
      </c>
      <c r="L36" s="90">
        <f>Scores!L39-Scores!M39</f>
        <v>0</v>
      </c>
      <c r="M36" s="128">
        <f>(SUM(IF((L36-L37)&gt;0,VLOOKUP(ABS(L36-L37),IMPS,2,TRUE),-VLOOKUP(ABS(L36-L37),IMPS,2,TRUE)),IF((L36+L38)&gt;0,VLOOKUP(ABS(L36+L38),IMPS,2,TRUE),-VLOOKUP(ABS(L36+L38),IMPS,2,TRUE)),IF((L36+L39)&gt;0,VLOOKUP(ABS(L36+L39),IMPS,2,TRUE),-VLOOKUP(ABS(L36+L39),IMPS,2,TRUE))))/3</f>
        <v>0</v>
      </c>
      <c r="N36" s="90">
        <f>Scores!N39-Scores!O39</f>
        <v>0</v>
      </c>
      <c r="O36" s="128">
        <f>(SUM(IF((N36-N37)&gt;0,VLOOKUP(ABS(N36-N37),IMPS,2,TRUE),-VLOOKUP(ABS(N36-N37),IMPS,2,TRUE)),IF((N36+N38)&gt;0,VLOOKUP(ABS(N36+N38),IMPS,2,TRUE),-VLOOKUP(ABS(N36+N38),IMPS,2,TRUE)),IF((N36+N39)&gt;0,VLOOKUP(ABS(N36+N39),IMPS,2,TRUE),-VLOOKUP(ABS(N36+N39),IMPS,2,TRUE))))/3</f>
        <v>0</v>
      </c>
      <c r="P36" s="90">
        <f>Scores!P39-Scores!Q39</f>
        <v>0</v>
      </c>
      <c r="Q36" s="128">
        <f>(SUM(IF((P36-P37)&gt;0,VLOOKUP(ABS(P36-P37),IMPS,2,TRUE),-VLOOKUP(ABS(P36-P37),IMPS,2,TRUE)),IF((P36+P38)&gt;0,VLOOKUP(ABS(P36+P38),IMPS,2,TRUE),-VLOOKUP(ABS(P36+P38),IMPS,2,TRUE)),IF((P36+P39)&gt;0,VLOOKUP(ABS(P36+P39),IMPS,2,TRUE),-VLOOKUP(ABS(P36+P39),IMPS,2,TRUE))))/3</f>
        <v>0</v>
      </c>
      <c r="R36" s="90">
        <f>Scores!R39-Scores!S39</f>
        <v>0</v>
      </c>
      <c r="S36" s="128">
        <f>(SUM(IF((R36-R37)&gt;0,VLOOKUP(ABS(R36-R37),IMPS,2,TRUE),-VLOOKUP(ABS(R36-R37),IMPS,2,TRUE)),IF((R36+R38)&gt;0,VLOOKUP(ABS(R36+R38),IMPS,2,TRUE),-VLOOKUP(ABS(R36+R38),IMPS,2,TRUE)),IF((R36+R39)&gt;0,VLOOKUP(ABS(R36+R39),IMPS,2,TRUE),-VLOOKUP(ABS(R36+R39),IMPS,2,TRUE))))/3</f>
        <v>0</v>
      </c>
      <c r="T36" s="129">
        <f>SUM(E36,G36,I36,K36,M36,O36,Q36,S36)</f>
        <v>0</v>
      </c>
      <c r="U36" s="130">
        <f t="shared" ref="U36:U40" si="11">U27+T36</f>
        <v>0</v>
      </c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9"/>
    </row>
    <row r="37" spans="1:37" x14ac:dyDescent="0.25">
      <c r="A37" s="29"/>
      <c r="B37" s="127" t="str">
        <f t="shared" ref="B37:B39" si="12">B28</f>
        <v>3. /</v>
      </c>
      <c r="C37" s="127" t="str">
        <f>Scores!C40</f>
        <v>EW</v>
      </c>
      <c r="D37" s="90">
        <f>Scores!D40-Scores!E40</f>
        <v>0</v>
      </c>
      <c r="E37" s="128">
        <f>(SUM(IF((D37-D36)&gt;0,VLOOKUP(ABS(D37-D36),IMPS,2,TRUE),-VLOOKUP(ABS(D37-D36),IMPS,2,TRUE)),IF((D37+D38)&gt;0,VLOOKUP(ABS(D37+D38),IMPS,2,TRUE),-VLOOKUP(ABS(D37+D38),IMPS,2,TRUE)),IF((D37+D39)&gt;0,VLOOKUP(ABS(D37+D39),IMPS,2,TRUE),-VLOOKUP(ABS(D37+D39),IMPS,2,TRUE))))/3</f>
        <v>0</v>
      </c>
      <c r="F37" s="90">
        <f>Scores!F40-Scores!G40</f>
        <v>0</v>
      </c>
      <c r="G37" s="128">
        <f>(SUM(IF((F37-F36)&gt;0,VLOOKUP(ABS(F37-F36),IMPS,2,TRUE),-VLOOKUP(ABS(F37-F36),IMPS,2,TRUE)),IF((F37+F38)&gt;0,VLOOKUP(ABS(F37+F38),IMPS,2,TRUE),-VLOOKUP(ABS(F37+F38),IMPS,2,TRUE)),IF((F37+F39)&gt;0,VLOOKUP(ABS(F37+F39),IMPS,2,TRUE),-VLOOKUP(ABS(F37+F39),IMPS,2,TRUE))))/3</f>
        <v>0</v>
      </c>
      <c r="H37" s="90">
        <f>Scores!H40-Scores!I40</f>
        <v>0</v>
      </c>
      <c r="I37" s="128">
        <f>(SUM(IF((H37-H36)&gt;0,VLOOKUP(ABS(H37-H36),IMPS,2,TRUE),-VLOOKUP(ABS(H37-H36),IMPS,2,TRUE)),IF((H37+H38)&gt;0,VLOOKUP(ABS(H37+H38),IMPS,2,TRUE),-VLOOKUP(ABS(H37+H38),IMPS,2,TRUE)),IF((H37+H39)&gt;0,VLOOKUP(ABS(H37+H39),IMPS,2,TRUE),-VLOOKUP(ABS(H37+H39),IMPS,2,TRUE))))/3</f>
        <v>0</v>
      </c>
      <c r="J37" s="90">
        <f>Scores!J40-Scores!K40</f>
        <v>0</v>
      </c>
      <c r="K37" s="128">
        <f>(SUM(IF((J37-J36)&gt;0,VLOOKUP(ABS(J37-J36),IMPS,2,TRUE),-VLOOKUP(ABS(J37-J36),IMPS,2,TRUE)),IF((J37+J38)&gt;0,VLOOKUP(ABS(J37+J38),IMPS,2,TRUE),-VLOOKUP(ABS(J37+J38),IMPS,2,TRUE)),IF((J37+J39)&gt;0,VLOOKUP(ABS(J37+J39),IMPS,2,TRUE),-VLOOKUP(ABS(J37+J39),IMPS,2,TRUE))))/3</f>
        <v>0</v>
      </c>
      <c r="L37" s="90">
        <f>Scores!L40-Scores!M40</f>
        <v>0</v>
      </c>
      <c r="M37" s="128">
        <f>(SUM(IF((L37-L36)&gt;0,VLOOKUP(ABS(L37-L36),IMPS,2,TRUE),-VLOOKUP(ABS(L37-L36),IMPS,2,TRUE)),IF((L37+L38)&gt;0,VLOOKUP(ABS(L37+L38),IMPS,2,TRUE),-VLOOKUP(ABS(L37+L38),IMPS,2,TRUE)),IF((L37+L39)&gt;0,VLOOKUP(ABS(L37+L39),IMPS,2,TRUE),-VLOOKUP(ABS(L37+L39),IMPS,2,TRUE))))/3</f>
        <v>0</v>
      </c>
      <c r="N37" s="90">
        <f>Scores!N40-Scores!O40</f>
        <v>0</v>
      </c>
      <c r="O37" s="128">
        <f>(SUM(IF((N37-N36)&gt;0,VLOOKUP(ABS(N37-N36),IMPS,2,TRUE),-VLOOKUP(ABS(N37-N36),IMPS,2,TRUE)),IF((N37+N38)&gt;0,VLOOKUP(ABS(N37+N38),IMPS,2,TRUE),-VLOOKUP(ABS(N37+N38),IMPS,2,TRUE)),IF((N37+N39)&gt;0,VLOOKUP(ABS(N37+N39),IMPS,2,TRUE),-VLOOKUP(ABS(N37+N39),IMPS,2,TRUE))))/3</f>
        <v>0</v>
      </c>
      <c r="P37" s="90">
        <f>Scores!P40-Scores!Q40</f>
        <v>0</v>
      </c>
      <c r="Q37" s="128">
        <f>(SUM(IF((P37-P36)&gt;0,VLOOKUP(ABS(P37-P36),IMPS,2,TRUE),-VLOOKUP(ABS(P37-P36),IMPS,2,TRUE)),IF((P37+P38)&gt;0,VLOOKUP(ABS(P37+P38),IMPS,2,TRUE),-VLOOKUP(ABS(P37+P38),IMPS,2,TRUE)),IF((P37+P39)&gt;0,VLOOKUP(ABS(P37+P39),IMPS,2,TRUE),-VLOOKUP(ABS(P37+P39),IMPS,2,TRUE))))/3</f>
        <v>0</v>
      </c>
      <c r="R37" s="90">
        <f>Scores!R40-Scores!S40</f>
        <v>0</v>
      </c>
      <c r="S37" s="128">
        <f>(SUM(IF((R37-R36)&gt;0,VLOOKUP(ABS(R37-R36),IMPS,2,TRUE),-VLOOKUP(ABS(R37-R36),IMPS,2,TRUE)),IF((R37+R38)&gt;0,VLOOKUP(ABS(R37+R38),IMPS,2,TRUE),-VLOOKUP(ABS(R37+R38),IMPS,2,TRUE)),IF((R37+R39)&gt;0,VLOOKUP(ABS(R37+R39),IMPS,2,TRUE),-VLOOKUP(ABS(R37+R39),IMPS,2,TRUE))))/3</f>
        <v>0</v>
      </c>
      <c r="T37" s="129">
        <f t="shared" ref="T37:T40" si="13">SUM(E37,G37,I37,K37,M37,O37,Q37,S37)</f>
        <v>0</v>
      </c>
      <c r="U37" s="130">
        <f t="shared" si="11"/>
        <v>0</v>
      </c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9"/>
    </row>
    <row r="38" spans="1:37" x14ac:dyDescent="0.25">
      <c r="A38" s="29"/>
      <c r="B38" s="127" t="str">
        <f t="shared" si="12"/>
        <v>2. /</v>
      </c>
      <c r="C38" s="127" t="str">
        <f>Scores!C41</f>
        <v>NS</v>
      </c>
      <c r="D38" s="90">
        <f>Scores!D41-Scores!E41</f>
        <v>0</v>
      </c>
      <c r="E38" s="128">
        <f>(SUM(IF((D36+D38)&gt;0,VLOOKUP(ABS(D36+D38),IMPS,2,TRUE),-VLOOKUP(ABS(D36+D38),IMPS,2,TRUE)),IF((D37+D38)&gt;0,VLOOKUP(ABS(D37+D38),IMPS,2,TRUE),-VLOOKUP(ABS(D37+D38),IMPS,2,TRUE)),IF((D38-D39)&gt;0,VLOOKUP(ABS(D38-D39),IMPS,2,TRUE),-VLOOKUP(ABS(D38-D39),IMPS,2,TRUE))))/3</f>
        <v>0</v>
      </c>
      <c r="F38" s="90">
        <f>Scores!F41-Scores!G41</f>
        <v>0</v>
      </c>
      <c r="G38" s="128">
        <f>(SUM(IF((F36+F38)&gt;0,VLOOKUP(ABS(F36+F38),IMPS,2,TRUE),-VLOOKUP(ABS(F36+F38),IMPS,2,TRUE)),IF((F37+F38)&gt;0,VLOOKUP(ABS(F37+F38),IMPS,2,TRUE),-VLOOKUP(ABS(F37+F38),IMPS,2,TRUE)),IF((F38-F39)&gt;0,VLOOKUP(ABS(F38-F39),IMPS,2,TRUE),-VLOOKUP(ABS(F38-F39),IMPS,2,TRUE))))/3</f>
        <v>0</v>
      </c>
      <c r="H38" s="90">
        <f>Scores!H41-Scores!I41</f>
        <v>0</v>
      </c>
      <c r="I38" s="128">
        <f>(SUM(IF((H36+H38)&gt;0,VLOOKUP(ABS(H36+H38),IMPS,2,TRUE),-VLOOKUP(ABS(H36+H38),IMPS,2,TRUE)),IF((H37+H38)&gt;0,VLOOKUP(ABS(H37+H38),IMPS,2,TRUE),-VLOOKUP(ABS(H37+H38),IMPS,2,TRUE)),IF((H38-H39)&gt;0,VLOOKUP(ABS(H38-H39),IMPS,2,TRUE),-VLOOKUP(ABS(H38-H39),IMPS,2,TRUE))))/3</f>
        <v>0</v>
      </c>
      <c r="J38" s="90">
        <f>Scores!J41-Scores!K41</f>
        <v>0</v>
      </c>
      <c r="K38" s="128">
        <f>(SUM(IF((J36+J38)&gt;0,VLOOKUP(ABS(J36+J38),IMPS,2,TRUE),-VLOOKUP(ABS(J36+J38),IMPS,2,TRUE)),IF((J37+J38)&gt;0,VLOOKUP(ABS(J37+J38),IMPS,2,TRUE),-VLOOKUP(ABS(J37+J38),IMPS,2,TRUE)),IF((J38-J39)&gt;0,VLOOKUP(ABS(J38-J39),IMPS,2,TRUE),-VLOOKUP(ABS(J38-J39),IMPS,2,TRUE))))/3</f>
        <v>0</v>
      </c>
      <c r="L38" s="90">
        <f>Scores!L41-Scores!M41</f>
        <v>0</v>
      </c>
      <c r="M38" s="128">
        <f>(SUM(IF((L36+L38)&gt;0,VLOOKUP(ABS(L36+L38),IMPS,2,TRUE),-VLOOKUP(ABS(L36+L38),IMPS,2,TRUE)),IF((L37+L38)&gt;0,VLOOKUP(ABS(L37+L38),IMPS,2,TRUE),-VLOOKUP(ABS(L37+L38),IMPS,2,TRUE)),IF((L38-L39)&gt;0,VLOOKUP(ABS(L38-L39),IMPS,2,TRUE),-VLOOKUP(ABS(L38-L39),IMPS,2,TRUE))))/3</f>
        <v>0</v>
      </c>
      <c r="N38" s="90">
        <f>Scores!N41-Scores!O41</f>
        <v>0</v>
      </c>
      <c r="O38" s="128">
        <f>(SUM(IF((N36+N38)&gt;0,VLOOKUP(ABS(N36+N38),IMPS,2,TRUE),-VLOOKUP(ABS(N36+N38),IMPS,2,TRUE)),IF((N37+N38)&gt;0,VLOOKUP(ABS(N37+N38),IMPS,2,TRUE),-VLOOKUP(ABS(N37+N38),IMPS,2,TRUE)),IF((N38-N39)&gt;0,VLOOKUP(ABS(N38-N39),IMPS,2,TRUE),-VLOOKUP(ABS(N38-N39),IMPS,2,TRUE))))/3</f>
        <v>0</v>
      </c>
      <c r="P38" s="90">
        <f>Scores!P41-Scores!Q41</f>
        <v>0</v>
      </c>
      <c r="Q38" s="128">
        <f>(SUM(IF((P36+P38)&gt;0,VLOOKUP(ABS(P36+P38),IMPS,2,TRUE),-VLOOKUP(ABS(P36+P38),IMPS,2,TRUE)),IF((P37+P38)&gt;0,VLOOKUP(ABS(P37+P38),IMPS,2,TRUE),-VLOOKUP(ABS(P37+P38),IMPS,2,TRUE)),IF((P38-P39)&gt;0,VLOOKUP(ABS(P38-P39),IMPS,2,TRUE),-VLOOKUP(ABS(P38-P39),IMPS,2,TRUE))))/3</f>
        <v>0</v>
      </c>
      <c r="R38" s="90">
        <f>Scores!R41-Scores!S41</f>
        <v>0</v>
      </c>
      <c r="S38" s="128">
        <f>(SUM(IF((R36+R38)&gt;0,VLOOKUP(ABS(R36+R38),IMPS,2,TRUE),-VLOOKUP(ABS(R36+R38),IMPS,2,TRUE)),IF((R37+R38)&gt;0,VLOOKUP(ABS(R37+R38),IMPS,2,TRUE),-VLOOKUP(ABS(R37+R38),IMPS,2,TRUE)),IF((R38-R39)&gt;0,VLOOKUP(ABS(R38-R39),IMPS,2,TRUE),-VLOOKUP(ABS(R38-R39),IMPS,2,TRUE))))/3</f>
        <v>0</v>
      </c>
      <c r="T38" s="129">
        <f t="shared" si="13"/>
        <v>0</v>
      </c>
      <c r="U38" s="130">
        <f t="shared" si="11"/>
        <v>0</v>
      </c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29"/>
      <c r="AH38" s="29"/>
      <c r="AI38" s="29"/>
      <c r="AJ38" s="29"/>
      <c r="AK38" s="29"/>
    </row>
    <row r="39" spans="1:37" ht="15.75" thickBot="1" x14ac:dyDescent="0.3">
      <c r="A39" s="29"/>
      <c r="B39" s="127" t="str">
        <f t="shared" si="12"/>
        <v>4. /</v>
      </c>
      <c r="C39" s="127" t="str">
        <f>Scores!C42</f>
        <v>NS</v>
      </c>
      <c r="D39" s="95">
        <f>Scores!D42-Scores!E42</f>
        <v>0</v>
      </c>
      <c r="E39" s="128">
        <f>(SUM(IF((D39+D36)&gt;0,VLOOKUP(ABS(D39+D36),IMPS,2,TRUE),-VLOOKUP(ABS(D39+D36),IMPS,2,TRUE)),IF((D39+D37)&gt;0,VLOOKUP(ABS(D39+D37),IMPS,2,TRUE),-VLOOKUP(ABS(D39+D37),IMPS,2,TRUE)),IF((D39-D38)&gt;0,VLOOKUP(ABS(D39-D38),IMPS,2,TRUE),-VLOOKUP(ABS(D39-D38),IMPS,2,TRUE))))/3</f>
        <v>0</v>
      </c>
      <c r="F39" s="95">
        <f>Scores!F42-Scores!G42</f>
        <v>0</v>
      </c>
      <c r="G39" s="128">
        <f>(SUM(IF((F39+F36)&gt;0,VLOOKUP(ABS(F39+F36),IMPS,2,TRUE),-VLOOKUP(ABS(F39+F36),IMPS,2,TRUE)),IF((F39+F37)&gt;0,VLOOKUP(ABS(F39+F37),IMPS,2,TRUE),-VLOOKUP(ABS(F39+F37),IMPS,2,TRUE)),IF((F39-F38)&gt;0,VLOOKUP(ABS(F39-F38),IMPS,2,TRUE),-VLOOKUP(ABS(F39-F38),IMPS,2,TRUE))))/3</f>
        <v>0</v>
      </c>
      <c r="H39" s="95">
        <f>Scores!H42-Scores!I42</f>
        <v>0</v>
      </c>
      <c r="I39" s="128">
        <f>(SUM(IF((H39+H36)&gt;0,VLOOKUP(ABS(H39+H36),IMPS,2,TRUE),-VLOOKUP(ABS(H39+H36),IMPS,2,TRUE)),IF((H39+H37)&gt;0,VLOOKUP(ABS(H39+H37),IMPS,2,TRUE),-VLOOKUP(ABS(H39+H37),IMPS,2,TRUE)),IF((H39-H38)&gt;0,VLOOKUP(ABS(H39-H38),IMPS,2,TRUE),-VLOOKUP(ABS(H39-H38),IMPS,2,TRUE))))/3</f>
        <v>0</v>
      </c>
      <c r="J39" s="95">
        <f>Scores!J42-Scores!K42</f>
        <v>0</v>
      </c>
      <c r="K39" s="128">
        <f>(SUM(IF((J39+J36)&gt;0,VLOOKUP(ABS(J39+J36),IMPS,2,TRUE),-VLOOKUP(ABS(J39+J36),IMPS,2,TRUE)),IF((J39+J37)&gt;0,VLOOKUP(ABS(J39+J37),IMPS,2,TRUE),-VLOOKUP(ABS(J39+J37),IMPS,2,TRUE)),IF((J39-J38)&gt;0,VLOOKUP(ABS(J39-J38),IMPS,2,TRUE),-VLOOKUP(ABS(J39-J38),IMPS,2,TRUE))))/3</f>
        <v>0</v>
      </c>
      <c r="L39" s="95">
        <f>Scores!L42-Scores!M42</f>
        <v>0</v>
      </c>
      <c r="M39" s="128">
        <f>(SUM(IF((L39+L36)&gt;0,VLOOKUP(ABS(L39+L36),IMPS,2,TRUE),-VLOOKUP(ABS(L39+L36),IMPS,2,TRUE)),IF((L39+L37)&gt;0,VLOOKUP(ABS(L39+L37),IMPS,2,TRUE),-VLOOKUP(ABS(L39+L37),IMPS,2,TRUE)),IF((L39-L38)&gt;0,VLOOKUP(ABS(L39-L38),IMPS,2,TRUE),-VLOOKUP(ABS(L39-L38),IMPS,2,TRUE))))/3</f>
        <v>0</v>
      </c>
      <c r="N39" s="95">
        <f>Scores!N42-Scores!O42</f>
        <v>0</v>
      </c>
      <c r="O39" s="128">
        <f>(SUM(IF((N39+N36)&gt;0,VLOOKUP(ABS(N39+N36),IMPS,2,TRUE),-VLOOKUP(ABS(N39+N36),IMPS,2,TRUE)),IF((N39+N37)&gt;0,VLOOKUP(ABS(N39+N37),IMPS,2,TRUE),-VLOOKUP(ABS(N39+N37),IMPS,2,TRUE)),IF((N39-N38)&gt;0,VLOOKUP(ABS(N39-N38),IMPS,2,TRUE),-VLOOKUP(ABS(N39-N38),IMPS,2,TRUE))))/3</f>
        <v>0</v>
      </c>
      <c r="P39" s="95">
        <f>Scores!P42-Scores!Q42</f>
        <v>0</v>
      </c>
      <c r="Q39" s="128">
        <f>(SUM(IF((P39+P36)&gt;0,VLOOKUP(ABS(P39+P36),IMPS,2,TRUE),-VLOOKUP(ABS(P39+P36),IMPS,2,TRUE)),IF((P39+P37)&gt;0,VLOOKUP(ABS(P39+P37),IMPS,2,TRUE),-VLOOKUP(ABS(P39+P37),IMPS,2,TRUE)),IF((P39-P38)&gt;0,VLOOKUP(ABS(P39-P38),IMPS,2,TRUE),-VLOOKUP(ABS(P39-P38),IMPS,2,TRUE))))/3</f>
        <v>0</v>
      </c>
      <c r="R39" s="95">
        <f>Scores!R42-Scores!S42</f>
        <v>0</v>
      </c>
      <c r="S39" s="128">
        <f>(SUM(IF((R39+R36)&gt;0,VLOOKUP(ABS(R39+R36),IMPS,2,TRUE),-VLOOKUP(ABS(R39+R36),IMPS,2,TRUE)),IF((R39+R37)&gt;0,VLOOKUP(ABS(R39+R37),IMPS,2,TRUE),-VLOOKUP(ABS(R39+R37),IMPS,2,TRUE)),IF((R39-R38)&gt;0,VLOOKUP(ABS(R39-R38),IMPS,2,TRUE),-VLOOKUP(ABS(R39-R38),IMPS,2,TRUE))))/3</f>
        <v>0</v>
      </c>
      <c r="T39" s="132">
        <f t="shared" si="13"/>
        <v>0</v>
      </c>
      <c r="U39" s="133">
        <f t="shared" si="11"/>
        <v>0</v>
      </c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29"/>
      <c r="AH39" s="29"/>
      <c r="AI39" s="29"/>
      <c r="AJ39" s="29"/>
      <c r="AK39" s="29"/>
    </row>
    <row r="40" spans="1:37" x14ac:dyDescent="0.25">
      <c r="A40" s="29"/>
      <c r="B40" s="51" t="s">
        <v>50</v>
      </c>
      <c r="C40" s="52"/>
      <c r="D40" s="53"/>
      <c r="E40" s="134">
        <f>SUM(E36:E39)</f>
        <v>0</v>
      </c>
      <c r="F40" s="53"/>
      <c r="G40" s="134">
        <f>SUM(G36:G39)</f>
        <v>0</v>
      </c>
      <c r="H40" s="53"/>
      <c r="I40" s="134">
        <f>SUM(I36:I39)</f>
        <v>0</v>
      </c>
      <c r="J40" s="53"/>
      <c r="K40" s="134">
        <f>SUM(K36:K39)</f>
        <v>0</v>
      </c>
      <c r="L40" s="53"/>
      <c r="M40" s="134">
        <f>SUM(M36:M39)</f>
        <v>0</v>
      </c>
      <c r="N40" s="53"/>
      <c r="O40" s="134">
        <f>SUM(O36:O39)</f>
        <v>0</v>
      </c>
      <c r="P40" s="53"/>
      <c r="Q40" s="134">
        <f>SUM(Q36:Q39)</f>
        <v>0</v>
      </c>
      <c r="R40" s="53"/>
      <c r="S40" s="134">
        <f>SUM(S36:S39)</f>
        <v>0</v>
      </c>
      <c r="T40" s="135">
        <f t="shared" si="13"/>
        <v>0</v>
      </c>
      <c r="U40" s="136">
        <f t="shared" si="11"/>
        <v>0</v>
      </c>
      <c r="V40" s="29"/>
      <c r="W40" s="29"/>
      <c r="X40" s="29"/>
      <c r="Y40" s="29"/>
      <c r="Z40" s="29"/>
      <c r="AA40" s="29"/>
      <c r="AB40" s="29"/>
      <c r="AC40" s="29"/>
      <c r="AD40" s="29"/>
      <c r="AE40" s="29"/>
      <c r="AF40" s="29"/>
      <c r="AG40" s="29"/>
      <c r="AH40" s="29"/>
      <c r="AI40" s="29"/>
      <c r="AJ40" s="29"/>
      <c r="AK40" s="29"/>
    </row>
    <row r="41" spans="1:37" ht="15.75" thickBot="1" x14ac:dyDescent="0.3">
      <c r="A41" s="29"/>
      <c r="B41" s="103" t="s">
        <v>46</v>
      </c>
      <c r="C41" s="104"/>
      <c r="D41" s="137"/>
      <c r="E41" s="138">
        <f>Scores!D45</f>
        <v>0</v>
      </c>
      <c r="F41" s="137"/>
      <c r="G41" s="138">
        <f>Scores!F45</f>
        <v>0</v>
      </c>
      <c r="H41" s="137"/>
      <c r="I41" s="138">
        <f>Scores!H45</f>
        <v>0</v>
      </c>
      <c r="J41" s="137"/>
      <c r="K41" s="138">
        <f>Scores!J45</f>
        <v>0</v>
      </c>
      <c r="L41" s="137"/>
      <c r="M41" s="138">
        <f>Scores!L45</f>
        <v>0</v>
      </c>
      <c r="N41" s="137"/>
      <c r="O41" s="138">
        <f>Scores!N45</f>
        <v>0</v>
      </c>
      <c r="P41" s="137"/>
      <c r="Q41" s="138">
        <f>Scores!P45</f>
        <v>0</v>
      </c>
      <c r="R41" s="137"/>
      <c r="S41" s="138">
        <f>Scores!R45</f>
        <v>0</v>
      </c>
      <c r="T41" s="50">
        <f t="shared" ref="T41" si="14">SUM(E41,G41,I41,K41,M41,O41,Q41,S41)</f>
        <v>0</v>
      </c>
      <c r="U41" s="61">
        <f>U32+T41</f>
        <v>0</v>
      </c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29"/>
      <c r="AH41" s="29"/>
      <c r="AI41" s="29"/>
      <c r="AJ41" s="29"/>
      <c r="AK41" s="29"/>
    </row>
    <row r="42" spans="1:37" ht="15.75" thickBot="1" x14ac:dyDescent="0.3">
      <c r="A42" s="29"/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141" t="s">
        <v>4</v>
      </c>
      <c r="U42" s="108" t="str">
        <f>VLOOKUP(U41,VPS,2,TRUE)&amp;"-"&amp;(20-VLOOKUP(U41,VPS,2,TRUE))</f>
        <v>10-10</v>
      </c>
      <c r="V42" s="29"/>
      <c r="W42" s="29"/>
      <c r="X42" s="29"/>
      <c r="Y42" s="29"/>
      <c r="Z42" s="29"/>
      <c r="AA42" s="29"/>
      <c r="AB42" s="29"/>
      <c r="AC42" s="29"/>
      <c r="AD42" s="29"/>
      <c r="AE42" s="29"/>
      <c r="AF42" s="29"/>
      <c r="AG42" s="29"/>
      <c r="AH42" s="29"/>
      <c r="AI42" s="29"/>
      <c r="AJ42" s="29"/>
      <c r="AK42" s="29"/>
    </row>
    <row r="43" spans="1:37" x14ac:dyDescent="0.25">
      <c r="A43" s="29"/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29"/>
      <c r="AH43" s="29"/>
      <c r="AI43" s="29"/>
      <c r="AJ43" s="29"/>
      <c r="AK43" s="29"/>
    </row>
    <row r="44" spans="1:37" x14ac:dyDescent="0.25">
      <c r="A44" s="29"/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29"/>
      <c r="AH44" s="29"/>
      <c r="AI44" s="29"/>
      <c r="AJ44" s="29"/>
      <c r="AK44" s="29"/>
    </row>
    <row r="45" spans="1:37" x14ac:dyDescent="0.25">
      <c r="A45" s="29"/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29"/>
      <c r="AI45" s="29"/>
      <c r="AJ45" s="29"/>
      <c r="AK45" s="29"/>
    </row>
    <row r="46" spans="1:37" x14ac:dyDescent="0.25">
      <c r="A46" s="29"/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29"/>
      <c r="AH46" s="29"/>
      <c r="AI46" s="29"/>
      <c r="AJ46" s="29"/>
      <c r="AK46" s="29"/>
    </row>
    <row r="47" spans="1:37" x14ac:dyDescent="0.25">
      <c r="A47" s="29"/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29"/>
      <c r="AG47" s="29"/>
      <c r="AH47" s="29"/>
      <c r="AI47" s="29"/>
      <c r="AJ47" s="29"/>
      <c r="AK47" s="29"/>
    </row>
    <row r="48" spans="1:37" x14ac:dyDescent="0.25">
      <c r="A48" s="29"/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/>
      <c r="AF48" s="29"/>
      <c r="AG48" s="29"/>
      <c r="AH48" s="29"/>
      <c r="AI48" s="29"/>
      <c r="AJ48" s="29"/>
      <c r="AK48" s="29"/>
    </row>
    <row r="49" spans="1:37" x14ac:dyDescent="0.25">
      <c r="A49" s="29"/>
      <c r="B49" s="29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29"/>
      <c r="AG49" s="29"/>
      <c r="AH49" s="29"/>
      <c r="AI49" s="29"/>
      <c r="AJ49" s="29"/>
      <c r="AK49" s="29"/>
    </row>
    <row r="50" spans="1:37" x14ac:dyDescent="0.25">
      <c r="A50" s="29"/>
      <c r="B50" s="29"/>
      <c r="C50" s="29"/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9"/>
      <c r="AG50" s="29"/>
      <c r="AH50" s="29"/>
      <c r="AI50" s="29"/>
      <c r="AJ50" s="29"/>
      <c r="AK50" s="29"/>
    </row>
    <row r="51" spans="1:37" x14ac:dyDescent="0.25">
      <c r="A51" s="29"/>
      <c r="B51" s="29"/>
      <c r="C51" s="29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  <c r="AG51" s="29"/>
      <c r="AH51" s="29"/>
      <c r="AI51" s="29"/>
      <c r="AJ51" s="29"/>
      <c r="AK51" s="29"/>
    </row>
    <row r="52" spans="1:37" x14ac:dyDescent="0.25">
      <c r="A52" s="29"/>
      <c r="B52" s="29"/>
      <c r="C52" s="29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  <c r="AE52" s="29"/>
      <c r="AF52" s="29"/>
      <c r="AG52" s="29"/>
      <c r="AH52" s="29"/>
      <c r="AI52" s="29"/>
      <c r="AJ52" s="29"/>
      <c r="AK52" s="29"/>
    </row>
    <row r="53" spans="1:37" x14ac:dyDescent="0.25">
      <c r="A53" s="29"/>
      <c r="B53" s="29"/>
      <c r="C53" s="29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29"/>
      <c r="AG53" s="29"/>
      <c r="AH53" s="29"/>
      <c r="AI53" s="29"/>
      <c r="AJ53" s="29"/>
      <c r="AK53" s="29"/>
    </row>
    <row r="54" spans="1:37" x14ac:dyDescent="0.25">
      <c r="A54" s="29"/>
      <c r="B54" s="29"/>
      <c r="C54" s="29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29"/>
      <c r="AG54" s="29"/>
      <c r="AH54" s="29"/>
      <c r="AI54" s="29"/>
      <c r="AJ54" s="29"/>
      <c r="AK54" s="29"/>
    </row>
    <row r="55" spans="1:37" x14ac:dyDescent="0.25">
      <c r="A55" s="29"/>
      <c r="B55" s="29"/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29"/>
      <c r="AG55" s="29"/>
      <c r="AH55" s="29"/>
      <c r="AI55" s="29"/>
      <c r="AJ55" s="29"/>
      <c r="AK55" s="29"/>
    </row>
    <row r="56" spans="1:37" x14ac:dyDescent="0.25">
      <c r="A56" s="29"/>
      <c r="B56" s="29"/>
      <c r="C56" s="29"/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D56" s="29"/>
      <c r="AE56" s="29"/>
      <c r="AF56" s="29"/>
      <c r="AG56" s="29"/>
      <c r="AH56" s="29"/>
      <c r="AI56" s="29"/>
      <c r="AJ56" s="29"/>
      <c r="AK56" s="29"/>
    </row>
    <row r="57" spans="1:37" x14ac:dyDescent="0.25">
      <c r="A57" s="29"/>
      <c r="B57" s="29"/>
      <c r="C57" s="29"/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  <c r="AA57" s="29"/>
      <c r="AB57" s="29"/>
      <c r="AC57" s="29"/>
      <c r="AD57" s="29"/>
      <c r="AE57" s="29"/>
      <c r="AF57" s="29"/>
      <c r="AG57" s="29"/>
      <c r="AH57" s="29"/>
      <c r="AI57" s="29"/>
      <c r="AJ57" s="29"/>
      <c r="AK57" s="29"/>
    </row>
    <row r="58" spans="1:37" x14ac:dyDescent="0.25">
      <c r="A58" s="29"/>
      <c r="B58" s="29"/>
      <c r="C58" s="29"/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9"/>
      <c r="AA58" s="29"/>
      <c r="AB58" s="29"/>
      <c r="AC58" s="29"/>
      <c r="AD58" s="29"/>
      <c r="AE58" s="29"/>
      <c r="AF58" s="29"/>
      <c r="AG58" s="29"/>
      <c r="AH58" s="29"/>
      <c r="AI58" s="29"/>
      <c r="AJ58" s="29"/>
      <c r="AK58" s="29"/>
    </row>
    <row r="59" spans="1:37" x14ac:dyDescent="0.25">
      <c r="A59" s="29"/>
      <c r="B59" s="29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</row>
    <row r="60" spans="1:37" x14ac:dyDescent="0.25">
      <c r="A60" s="29"/>
      <c r="B60" s="29"/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29"/>
      <c r="AI60" s="29"/>
      <c r="AJ60" s="29"/>
      <c r="AK60" s="29"/>
    </row>
    <row r="61" spans="1:37" x14ac:dyDescent="0.25">
      <c r="A61" s="29"/>
      <c r="B61" s="29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  <c r="AF61" s="29"/>
      <c r="AG61" s="29"/>
      <c r="AH61" s="29"/>
      <c r="AI61" s="29"/>
      <c r="AJ61" s="29"/>
      <c r="AK61" s="29"/>
    </row>
    <row r="62" spans="1:37" x14ac:dyDescent="0.25">
      <c r="A62" s="29"/>
      <c r="B62" s="29"/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F62" s="29"/>
      <c r="AG62" s="29"/>
      <c r="AH62" s="29"/>
      <c r="AI62" s="29"/>
      <c r="AJ62" s="29"/>
      <c r="AK62" s="29"/>
    </row>
    <row r="63" spans="1:37" x14ac:dyDescent="0.25">
      <c r="A63" s="29"/>
      <c r="B63" s="29"/>
      <c r="C63" s="29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29"/>
      <c r="AE63" s="29"/>
      <c r="AF63" s="29"/>
      <c r="AG63" s="29"/>
      <c r="AH63" s="29"/>
      <c r="AI63" s="29"/>
      <c r="AJ63" s="29"/>
      <c r="AK63" s="29"/>
    </row>
    <row r="64" spans="1:37" x14ac:dyDescent="0.25">
      <c r="A64" s="29"/>
      <c r="B64" s="29"/>
      <c r="C64" s="29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29"/>
      <c r="AA64" s="29"/>
      <c r="AB64" s="29"/>
      <c r="AC64" s="29"/>
      <c r="AD64" s="29"/>
      <c r="AE64" s="29"/>
      <c r="AF64" s="29"/>
      <c r="AG64" s="29"/>
      <c r="AH64" s="29"/>
      <c r="AI64" s="29"/>
      <c r="AJ64" s="29"/>
      <c r="AK64" s="29"/>
    </row>
    <row r="65" spans="1:37" x14ac:dyDescent="0.25">
      <c r="A65" s="29"/>
      <c r="B65" s="29"/>
      <c r="C65" s="29"/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29"/>
      <c r="Q65" s="29"/>
      <c r="R65" s="2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  <c r="AF65" s="29"/>
      <c r="AG65" s="29"/>
      <c r="AH65" s="29"/>
      <c r="AI65" s="29"/>
      <c r="AJ65" s="29"/>
      <c r="AK65" s="29"/>
    </row>
    <row r="66" spans="1:37" x14ac:dyDescent="0.25">
      <c r="A66" s="29"/>
      <c r="B66" s="29"/>
      <c r="C66" s="29"/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  <c r="AE66" s="29"/>
      <c r="AF66" s="29"/>
      <c r="AG66" s="29"/>
      <c r="AH66" s="29"/>
      <c r="AI66" s="29"/>
      <c r="AJ66" s="29"/>
      <c r="AK66" s="29"/>
    </row>
    <row r="67" spans="1:37" x14ac:dyDescent="0.25">
      <c r="A67" s="29"/>
      <c r="B67" s="29"/>
      <c r="C67" s="29"/>
      <c r="D67" s="29"/>
      <c r="E67" s="29"/>
      <c r="F67" s="29"/>
      <c r="G67" s="29"/>
      <c r="H67" s="29"/>
      <c r="I67" s="29"/>
      <c r="J67" s="29"/>
      <c r="K67" s="29"/>
      <c r="L67" s="29"/>
      <c r="M67" s="29"/>
      <c r="N67" s="29"/>
      <c r="O67" s="29"/>
      <c r="P67" s="29"/>
      <c r="Q67" s="29"/>
      <c r="R67" s="29"/>
      <c r="S67" s="29"/>
      <c r="T67" s="29"/>
      <c r="U67" s="29"/>
      <c r="V67" s="29"/>
      <c r="W67" s="29"/>
      <c r="X67" s="29"/>
      <c r="Y67" s="29"/>
      <c r="Z67" s="29"/>
      <c r="AA67" s="29"/>
      <c r="AB67" s="29"/>
      <c r="AC67" s="29"/>
      <c r="AD67" s="29"/>
      <c r="AE67" s="29"/>
      <c r="AF67" s="29"/>
      <c r="AG67" s="29"/>
      <c r="AH67" s="29"/>
      <c r="AI67" s="29"/>
      <c r="AJ67" s="29"/>
      <c r="AK67" s="29"/>
    </row>
    <row r="68" spans="1:37" x14ac:dyDescent="0.25">
      <c r="A68" s="29"/>
      <c r="B68" s="29"/>
      <c r="C68" s="29"/>
      <c r="D68" s="29"/>
      <c r="E68" s="29"/>
      <c r="F68" s="29"/>
      <c r="G68" s="29"/>
      <c r="H68" s="29"/>
      <c r="I68" s="29"/>
      <c r="J68" s="29"/>
      <c r="K68" s="29"/>
      <c r="L68" s="29"/>
      <c r="M68" s="29"/>
      <c r="N68" s="29"/>
      <c r="O68" s="29"/>
      <c r="P68" s="29"/>
      <c r="Q68" s="29"/>
      <c r="R68" s="29"/>
      <c r="S68" s="29"/>
      <c r="T68" s="29"/>
      <c r="U68" s="29"/>
      <c r="V68" s="29"/>
      <c r="W68" s="29"/>
      <c r="X68" s="29"/>
      <c r="Y68" s="29"/>
      <c r="Z68" s="29"/>
      <c r="AA68" s="29"/>
      <c r="AB68" s="29"/>
      <c r="AC68" s="29"/>
      <c r="AD68" s="29"/>
      <c r="AE68" s="29"/>
      <c r="AF68" s="29"/>
      <c r="AG68" s="29"/>
      <c r="AH68" s="29"/>
      <c r="AI68" s="29"/>
      <c r="AJ68" s="29"/>
      <c r="AK68" s="29"/>
    </row>
    <row r="69" spans="1:37" x14ac:dyDescent="0.25">
      <c r="A69" s="29"/>
      <c r="B69" s="29"/>
      <c r="C69" s="29"/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29"/>
      <c r="R69" s="29"/>
      <c r="S69" s="29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  <c r="AE69" s="29"/>
      <c r="AF69" s="29"/>
      <c r="AG69" s="29"/>
      <c r="AH69" s="29"/>
      <c r="AI69" s="29"/>
      <c r="AJ69" s="29"/>
      <c r="AK69" s="29"/>
    </row>
    <row r="70" spans="1:37" x14ac:dyDescent="0.25">
      <c r="A70" s="29"/>
      <c r="B70" s="29"/>
      <c r="C70" s="29"/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  <c r="AF70" s="29"/>
      <c r="AG70" s="29"/>
      <c r="AH70" s="29"/>
      <c r="AI70" s="29"/>
      <c r="AJ70" s="29"/>
      <c r="AK70" s="29"/>
    </row>
  </sheetData>
  <sheetProtection sheet="1" objects="1" scenarios="1"/>
  <mergeCells count="47">
    <mergeCell ref="D34:E34"/>
    <mergeCell ref="F34:G34"/>
    <mergeCell ref="H34:I34"/>
    <mergeCell ref="J34:K34"/>
    <mergeCell ref="L34:M34"/>
    <mergeCell ref="N25:O25"/>
    <mergeCell ref="P25:Q25"/>
    <mergeCell ref="R25:S25"/>
    <mergeCell ref="P34:Q34"/>
    <mergeCell ref="R34:S34"/>
    <mergeCell ref="N34:O34"/>
    <mergeCell ref="D25:E25"/>
    <mergeCell ref="F25:G25"/>
    <mergeCell ref="H25:I25"/>
    <mergeCell ref="J25:K25"/>
    <mergeCell ref="L25:M25"/>
    <mergeCell ref="P7:Q7"/>
    <mergeCell ref="R7:S7"/>
    <mergeCell ref="D16:E16"/>
    <mergeCell ref="F16:G16"/>
    <mergeCell ref="H16:I16"/>
    <mergeCell ref="J16:K16"/>
    <mergeCell ref="L16:M16"/>
    <mergeCell ref="N16:O16"/>
    <mergeCell ref="P16:Q16"/>
    <mergeCell ref="L7:M7"/>
    <mergeCell ref="R16:S16"/>
    <mergeCell ref="D7:E7"/>
    <mergeCell ref="F7:G7"/>
    <mergeCell ref="H7:I7"/>
    <mergeCell ref="J7:K7"/>
    <mergeCell ref="N7:O7"/>
    <mergeCell ref="R2:U3"/>
    <mergeCell ref="D3:F3"/>
    <mergeCell ref="H3:J3"/>
    <mergeCell ref="L3:M3"/>
    <mergeCell ref="N3:P3"/>
    <mergeCell ref="N5:P5"/>
    <mergeCell ref="D2:F2"/>
    <mergeCell ref="H2:J2"/>
    <mergeCell ref="L2:M2"/>
    <mergeCell ref="N2:P2"/>
    <mergeCell ref="D4:F4"/>
    <mergeCell ref="H4:J4"/>
    <mergeCell ref="D5:F5"/>
    <mergeCell ref="H5:J5"/>
    <mergeCell ref="L5:M5"/>
  </mergeCells>
  <conditionalFormatting sqref="D13">
    <cfRule type="cellIs" dxfId="134" priority="461" operator="greaterThan">
      <formula>0</formula>
    </cfRule>
  </conditionalFormatting>
  <conditionalFormatting sqref="D13:E14 E9:E12 T9:U14">
    <cfRule type="cellIs" dxfId="133" priority="281" operator="lessThan">
      <formula>0</formula>
    </cfRule>
    <cfRule type="cellIs" dxfId="132" priority="282" operator="greaterThan">
      <formula>0</formula>
    </cfRule>
  </conditionalFormatting>
  <conditionalFormatting sqref="T23:U23 T32:U32 T41:U41">
    <cfRule type="cellIs" dxfId="131" priority="279" operator="lessThan">
      <formula>0</formula>
    </cfRule>
    <cfRule type="cellIs" dxfId="130" priority="280" operator="greaterThan">
      <formula>0</formula>
    </cfRule>
  </conditionalFormatting>
  <conditionalFormatting sqref="T18:U22">
    <cfRule type="cellIs" dxfId="129" priority="108" operator="lessThan">
      <formula>0</formula>
    </cfRule>
    <cfRule type="cellIs" dxfId="128" priority="109" operator="greaterThan">
      <formula>0</formula>
    </cfRule>
  </conditionalFormatting>
  <conditionalFormatting sqref="T27:U31">
    <cfRule type="cellIs" dxfId="127" priority="106" operator="lessThan">
      <formula>0</formula>
    </cfRule>
    <cfRule type="cellIs" dxfId="126" priority="107" operator="greaterThan">
      <formula>0</formula>
    </cfRule>
  </conditionalFormatting>
  <conditionalFormatting sqref="T36:U40">
    <cfRule type="cellIs" dxfId="125" priority="104" operator="lessThan">
      <formula>0</formula>
    </cfRule>
    <cfRule type="cellIs" dxfId="124" priority="105" operator="greaterThan">
      <formula>0</formula>
    </cfRule>
  </conditionalFormatting>
  <conditionalFormatting sqref="D9">
    <cfRule type="cellIs" dxfId="123" priority="31" operator="lessThan">
      <formula>0</formula>
    </cfRule>
    <cfRule type="cellIs" dxfId="122" priority="32" operator="greaterThan">
      <formula>0</formula>
    </cfRule>
  </conditionalFormatting>
  <conditionalFormatting sqref="D10:D12">
    <cfRule type="cellIs" dxfId="121" priority="29" operator="lessThan">
      <formula>0</formula>
    </cfRule>
    <cfRule type="cellIs" dxfId="120" priority="30" operator="greaterThan">
      <formula>0</formula>
    </cfRule>
  </conditionalFormatting>
  <conditionalFormatting sqref="F13 H13 J13 L13 N13 P13 R13">
    <cfRule type="cellIs" dxfId="119" priority="28" operator="greaterThan">
      <formula>0</formula>
    </cfRule>
  </conditionalFormatting>
  <conditionalFormatting sqref="F13:S14 G9:G12 I9:I12 K9:K12 M9:M12 O9:O12 Q9:Q12 S9:S12">
    <cfRule type="cellIs" dxfId="118" priority="26" operator="lessThan">
      <formula>0</formula>
    </cfRule>
    <cfRule type="cellIs" dxfId="117" priority="27" operator="greaterThan">
      <formula>0</formula>
    </cfRule>
  </conditionalFormatting>
  <conditionalFormatting sqref="F9 H9 J9 L9 N9 P9 R9">
    <cfRule type="cellIs" dxfId="116" priority="24" operator="lessThan">
      <formula>0</formula>
    </cfRule>
    <cfRule type="cellIs" dxfId="115" priority="25" operator="greaterThan">
      <formula>0</formula>
    </cfRule>
  </conditionalFormatting>
  <conditionalFormatting sqref="F10:F12 H10:H12 J10:J12 L10:L12 N10:N12 P10:P12 R10:R12">
    <cfRule type="cellIs" dxfId="114" priority="22" operator="lessThan">
      <formula>0</formula>
    </cfRule>
    <cfRule type="cellIs" dxfId="113" priority="23" operator="greaterThan">
      <formula>0</formula>
    </cfRule>
  </conditionalFormatting>
  <conditionalFormatting sqref="D22 F22 H22 J22 L22 N22 P22 R22">
    <cfRule type="cellIs" dxfId="112" priority="21" operator="greaterThan">
      <formula>0</formula>
    </cfRule>
  </conditionalFormatting>
  <conditionalFormatting sqref="D22:S23 E18:E21 G18:G21 I18:I21 K18:K21 M18:M21 O18:O21 Q18:Q21 S18:S21">
    <cfRule type="cellIs" dxfId="111" priority="19" operator="lessThan">
      <formula>0</formula>
    </cfRule>
    <cfRule type="cellIs" dxfId="110" priority="20" operator="greaterThan">
      <formula>0</formula>
    </cfRule>
  </conditionalFormatting>
  <conditionalFormatting sqref="D18 F18 H18 J18 L18 N18 P18 R18">
    <cfRule type="cellIs" dxfId="109" priority="17" operator="lessThan">
      <formula>0</formula>
    </cfRule>
    <cfRule type="cellIs" dxfId="108" priority="18" operator="greaterThan">
      <formula>0</formula>
    </cfRule>
  </conditionalFormatting>
  <conditionalFormatting sqref="D19:D21 F19:F21 H19:H21 J19:J21 L19:L21 N19:N21 P19:P21 R19:R21">
    <cfRule type="cellIs" dxfId="107" priority="15" operator="lessThan">
      <formula>0</formula>
    </cfRule>
    <cfRule type="cellIs" dxfId="106" priority="16" operator="greaterThan">
      <formula>0</formula>
    </cfRule>
  </conditionalFormatting>
  <conditionalFormatting sqref="D31 F31 H31 J31 L31 N31 P31 R31">
    <cfRule type="cellIs" dxfId="105" priority="14" operator="greaterThan">
      <formula>0</formula>
    </cfRule>
  </conditionalFormatting>
  <conditionalFormatting sqref="D31:S32 E27:E30 G27:G30 I27:I30 K27:K30 M27:M30 O27:O30 Q27:Q30 S27:S30">
    <cfRule type="cellIs" dxfId="104" priority="12" operator="lessThan">
      <formula>0</formula>
    </cfRule>
    <cfRule type="cellIs" dxfId="103" priority="13" operator="greaterThan">
      <formula>0</formula>
    </cfRule>
  </conditionalFormatting>
  <conditionalFormatting sqref="D27 F27 H27 J27 L27 N27 P27 R27">
    <cfRule type="cellIs" dxfId="102" priority="10" operator="lessThan">
      <formula>0</formula>
    </cfRule>
    <cfRule type="cellIs" dxfId="101" priority="11" operator="greaterThan">
      <formula>0</formula>
    </cfRule>
  </conditionalFormatting>
  <conditionalFormatting sqref="D28:D30 F28:F30 H28:H30 J28:J30 L28:L30 N28:N30 P28:P30 R28:R30">
    <cfRule type="cellIs" dxfId="100" priority="8" operator="lessThan">
      <formula>0</formula>
    </cfRule>
    <cfRule type="cellIs" dxfId="99" priority="9" operator="greaterThan">
      <formula>0</formula>
    </cfRule>
  </conditionalFormatting>
  <conditionalFormatting sqref="D40 F40 H40 J40 L40 N40 P40 R40">
    <cfRule type="cellIs" dxfId="98" priority="7" operator="greaterThan">
      <formula>0</formula>
    </cfRule>
  </conditionalFormatting>
  <conditionalFormatting sqref="D40:S41 E36:E39 G36:G39 I36:I39 K36:K39 M36:M39 O36:O39 Q36:Q39 S36:S39">
    <cfRule type="cellIs" dxfId="97" priority="5" operator="lessThan">
      <formula>0</formula>
    </cfRule>
    <cfRule type="cellIs" dxfId="96" priority="6" operator="greaterThan">
      <formula>0</formula>
    </cfRule>
  </conditionalFormatting>
  <conditionalFormatting sqref="D36 F36 H36 J36 L36 N36 P36 R36">
    <cfRule type="cellIs" dxfId="95" priority="3" operator="lessThan">
      <formula>0</formula>
    </cfRule>
    <cfRule type="cellIs" dxfId="94" priority="4" operator="greaterThan">
      <formula>0</formula>
    </cfRule>
  </conditionalFormatting>
  <conditionalFormatting sqref="D37:D39 F37:F39 H37:H39 J37:J39 L37:L39 N37:N39 P37:P39 R37:R39">
    <cfRule type="cellIs" dxfId="93" priority="1" operator="lessThan">
      <formula>0</formula>
    </cfRule>
    <cfRule type="cellIs" dxfId="92" priority="2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AK70"/>
  <sheetViews>
    <sheetView zoomScaleNormal="100" workbookViewId="0"/>
  </sheetViews>
  <sheetFormatPr defaultRowHeight="15" x14ac:dyDescent="0.25"/>
  <cols>
    <col min="1" max="1" width="3" style="26" customWidth="1"/>
    <col min="2" max="2" width="11.5703125" style="26" customWidth="1"/>
    <col min="3" max="3" width="3.85546875" style="26" customWidth="1"/>
    <col min="4" max="4" width="7.42578125" style="26" customWidth="1"/>
    <col min="5" max="5" width="5.28515625" style="26" bestFit="1" customWidth="1"/>
    <col min="6" max="6" width="7.42578125" style="26" customWidth="1"/>
    <col min="7" max="7" width="5.28515625" style="26" customWidth="1"/>
    <col min="8" max="8" width="7.42578125" style="26" customWidth="1"/>
    <col min="9" max="9" width="5.28515625" style="26" customWidth="1"/>
    <col min="10" max="10" width="7.42578125" style="26" customWidth="1"/>
    <col min="11" max="11" width="5.28515625" style="26" bestFit="1" customWidth="1"/>
    <col min="12" max="12" width="7.42578125" style="26" customWidth="1"/>
    <col min="13" max="13" width="5.28515625" style="26" customWidth="1"/>
    <col min="14" max="14" width="7.42578125" style="26" customWidth="1"/>
    <col min="15" max="15" width="5.28515625" style="26" customWidth="1"/>
    <col min="16" max="16" width="7.42578125" style="26" customWidth="1"/>
    <col min="17" max="17" width="5.28515625" style="26" customWidth="1"/>
    <col min="18" max="18" width="7.42578125" style="26" customWidth="1"/>
    <col min="19" max="19" width="5.28515625" style="26" customWidth="1"/>
    <col min="20" max="20" width="8.28515625" style="26" bestFit="1" customWidth="1"/>
    <col min="21" max="21" width="8.28515625" style="26" customWidth="1"/>
    <col min="22" max="16384" width="9.140625" style="26"/>
  </cols>
  <sheetData>
    <row r="1" spans="1:37" ht="15.75" thickBot="1" x14ac:dyDescent="0.3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30"/>
      <c r="U1" s="30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  <c r="AH1" s="29"/>
      <c r="AI1" s="29"/>
      <c r="AJ1" s="29"/>
      <c r="AK1" s="29"/>
    </row>
    <row r="2" spans="1:37" x14ac:dyDescent="0.25">
      <c r="A2" s="29"/>
      <c r="B2" s="71" t="str">
        <f>Scores!B2</f>
        <v>Pair 1</v>
      </c>
      <c r="C2" s="72" t="str">
        <f>Scores!C2</f>
        <v>EW</v>
      </c>
      <c r="D2" s="342">
        <f>Scores!D2</f>
        <v>0</v>
      </c>
      <c r="E2" s="342"/>
      <c r="F2" s="342"/>
      <c r="G2" s="73" t="s">
        <v>78</v>
      </c>
      <c r="H2" s="342">
        <f>Scores!H2</f>
        <v>0</v>
      </c>
      <c r="I2" s="342"/>
      <c r="J2" s="343"/>
      <c r="K2" s="29"/>
      <c r="L2" s="322" t="s">
        <v>79</v>
      </c>
      <c r="M2" s="323"/>
      <c r="N2" s="324">
        <f>Scores!N2</f>
        <v>0</v>
      </c>
      <c r="O2" s="324"/>
      <c r="P2" s="325"/>
      <c r="Q2" s="29"/>
      <c r="R2" s="326" t="s">
        <v>48</v>
      </c>
      <c r="S2" s="327"/>
      <c r="T2" s="327"/>
      <c r="U2" s="328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</row>
    <row r="3" spans="1:37" ht="15.75" thickBot="1" x14ac:dyDescent="0.3">
      <c r="A3" s="29"/>
      <c r="B3" s="74" t="str">
        <f>Scores!B3</f>
        <v>Pair 3</v>
      </c>
      <c r="C3" s="75" t="str">
        <f>Scores!C3</f>
        <v>EW</v>
      </c>
      <c r="D3" s="344">
        <f>Scores!D3</f>
        <v>0</v>
      </c>
      <c r="E3" s="344"/>
      <c r="F3" s="344"/>
      <c r="G3" s="76" t="s">
        <v>78</v>
      </c>
      <c r="H3" s="344">
        <f>Scores!H3</f>
        <v>0</v>
      </c>
      <c r="I3" s="344"/>
      <c r="J3" s="345"/>
      <c r="K3" s="29"/>
      <c r="L3" s="332" t="s">
        <v>80</v>
      </c>
      <c r="M3" s="333"/>
      <c r="N3" s="334">
        <f>Scores!N3</f>
        <v>0</v>
      </c>
      <c r="O3" s="334"/>
      <c r="P3" s="335"/>
      <c r="Q3" s="29"/>
      <c r="R3" s="329"/>
      <c r="S3" s="330"/>
      <c r="T3" s="330"/>
      <c r="U3" s="331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</row>
    <row r="4" spans="1:37" ht="15" customHeight="1" thickBot="1" x14ac:dyDescent="0.3">
      <c r="A4" s="29"/>
      <c r="B4" s="74" t="str">
        <f>Scores!B4</f>
        <v>Pair 2</v>
      </c>
      <c r="C4" s="75" t="str">
        <f>Scores!C4</f>
        <v>NS</v>
      </c>
      <c r="D4" s="344">
        <f>Scores!D4</f>
        <v>0</v>
      </c>
      <c r="E4" s="344"/>
      <c r="F4" s="344"/>
      <c r="G4" s="76" t="s">
        <v>78</v>
      </c>
      <c r="H4" s="344">
        <f>Scores!H4</f>
        <v>0</v>
      </c>
      <c r="I4" s="344"/>
      <c r="J4" s="345"/>
      <c r="K4" s="29"/>
      <c r="L4" s="30"/>
      <c r="M4" s="30"/>
      <c r="N4" s="29"/>
      <c r="O4" s="29"/>
      <c r="P4" s="29"/>
      <c r="Q4" s="29"/>
      <c r="R4" s="336" t="s">
        <v>51</v>
      </c>
      <c r="S4" s="336"/>
      <c r="T4" s="336"/>
      <c r="U4" s="336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</row>
    <row r="5" spans="1:37" ht="15.75" thickBot="1" x14ac:dyDescent="0.3">
      <c r="A5" s="29"/>
      <c r="B5" s="77" t="str">
        <f>Scores!B5</f>
        <v>Pair 4</v>
      </c>
      <c r="C5" s="78" t="str">
        <f>Scores!C5</f>
        <v>NS</v>
      </c>
      <c r="D5" s="320">
        <f>Scores!D5</f>
        <v>0</v>
      </c>
      <c r="E5" s="320"/>
      <c r="F5" s="320"/>
      <c r="G5" s="79" t="s">
        <v>78</v>
      </c>
      <c r="H5" s="320">
        <f>Scores!H5</f>
        <v>0</v>
      </c>
      <c r="I5" s="320"/>
      <c r="J5" s="321"/>
      <c r="K5" s="29"/>
      <c r="L5" s="338" t="s">
        <v>47</v>
      </c>
      <c r="M5" s="339"/>
      <c r="N5" s="340">
        <f>Scores!N5</f>
        <v>0</v>
      </c>
      <c r="O5" s="340"/>
      <c r="P5" s="341"/>
      <c r="Q5" s="29"/>
      <c r="R5" s="337"/>
      <c r="S5" s="337"/>
      <c r="T5" s="337"/>
      <c r="U5" s="337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</row>
    <row r="6" spans="1:37" ht="15.75" thickBot="1" x14ac:dyDescent="0.3">
      <c r="A6" s="29"/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30"/>
      <c r="U6" s="30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9"/>
    </row>
    <row r="7" spans="1:37" ht="15.75" thickBot="1" x14ac:dyDescent="0.3">
      <c r="A7" s="29"/>
      <c r="B7" s="80" t="s">
        <v>93</v>
      </c>
      <c r="C7" s="81"/>
      <c r="D7" s="346" t="s">
        <v>9</v>
      </c>
      <c r="E7" s="347"/>
      <c r="F7" s="346" t="s">
        <v>10</v>
      </c>
      <c r="G7" s="347"/>
      <c r="H7" s="346" t="s">
        <v>11</v>
      </c>
      <c r="I7" s="347"/>
      <c r="J7" s="346" t="s">
        <v>12</v>
      </c>
      <c r="K7" s="347"/>
      <c r="L7" s="346" t="s">
        <v>13</v>
      </c>
      <c r="M7" s="347"/>
      <c r="N7" s="346" t="s">
        <v>14</v>
      </c>
      <c r="O7" s="347"/>
      <c r="P7" s="346" t="s">
        <v>15</v>
      </c>
      <c r="Q7" s="347"/>
      <c r="R7" s="346" t="s">
        <v>16</v>
      </c>
      <c r="S7" s="347"/>
      <c r="T7" s="30"/>
      <c r="U7" s="30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29"/>
      <c r="AK7" s="29"/>
    </row>
    <row r="8" spans="1:37" x14ac:dyDescent="0.25">
      <c r="A8" s="29"/>
      <c r="B8" s="82" t="s">
        <v>8</v>
      </c>
      <c r="C8" s="83" t="s">
        <v>73</v>
      </c>
      <c r="D8" s="84" t="s">
        <v>7</v>
      </c>
      <c r="E8" s="85" t="s">
        <v>6</v>
      </c>
      <c r="F8" s="84" t="s">
        <v>7</v>
      </c>
      <c r="G8" s="85" t="s">
        <v>6</v>
      </c>
      <c r="H8" s="84" t="s">
        <v>7</v>
      </c>
      <c r="I8" s="85" t="s">
        <v>6</v>
      </c>
      <c r="J8" s="84" t="s">
        <v>7</v>
      </c>
      <c r="K8" s="85" t="s">
        <v>6</v>
      </c>
      <c r="L8" s="84" t="s">
        <v>7</v>
      </c>
      <c r="M8" s="85" t="s">
        <v>6</v>
      </c>
      <c r="N8" s="84" t="s">
        <v>7</v>
      </c>
      <c r="O8" s="85" t="s">
        <v>6</v>
      </c>
      <c r="P8" s="84" t="s">
        <v>7</v>
      </c>
      <c r="Q8" s="85" t="s">
        <v>6</v>
      </c>
      <c r="R8" s="84" t="s">
        <v>7</v>
      </c>
      <c r="S8" s="86" t="s">
        <v>6</v>
      </c>
      <c r="T8" s="87" t="s">
        <v>41</v>
      </c>
      <c r="U8" s="88" t="s">
        <v>49</v>
      </c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29"/>
      <c r="AI8" s="29"/>
      <c r="AJ8" s="29"/>
      <c r="AK8" s="29"/>
    </row>
    <row r="9" spans="1:37" x14ac:dyDescent="0.25">
      <c r="A9" s="29"/>
      <c r="B9" s="89" t="str">
        <f>Scores!B9</f>
        <v>1. /</v>
      </c>
      <c r="C9" s="89" t="str">
        <f>Scores!C9</f>
        <v>EW</v>
      </c>
      <c r="D9" s="90">
        <f>Scores!D9-Scores!E9</f>
        <v>0</v>
      </c>
      <c r="E9" s="91">
        <f>IF((D9-D$13)&gt;0,VLOOKUP(ABS(D9-D$13),IMPS,2,TRUE),-VLOOKUP(ABS(D9-D$13),IMPS,2,TRUE))</f>
        <v>0</v>
      </c>
      <c r="F9" s="90">
        <f>Scores!F9-Scores!G9</f>
        <v>0</v>
      </c>
      <c r="G9" s="91">
        <f>IF((F9-F$13)&gt;0,VLOOKUP(ABS(F9-F$13),IMPS,2,TRUE),-VLOOKUP(ABS(F9-F$13),IMPS,2,TRUE))</f>
        <v>0</v>
      </c>
      <c r="H9" s="90">
        <f>Scores!H9-Scores!I9</f>
        <v>0</v>
      </c>
      <c r="I9" s="91">
        <f>IF((H9-H$13)&gt;0,VLOOKUP(ABS(H9-H$13),IMPS,2,TRUE),-VLOOKUP(ABS(H9-H$13),IMPS,2,TRUE))</f>
        <v>0</v>
      </c>
      <c r="J9" s="90">
        <f>Scores!J9-Scores!K9</f>
        <v>0</v>
      </c>
      <c r="K9" s="91">
        <f>IF((J9-J$13)&gt;0,VLOOKUP(ABS(J9-J$13),IMPS,2,TRUE),-VLOOKUP(ABS(J9-J$13),IMPS,2,TRUE))</f>
        <v>0</v>
      </c>
      <c r="L9" s="90">
        <f>Scores!L9-Scores!M9</f>
        <v>0</v>
      </c>
      <c r="M9" s="91">
        <f>IF((L9-L$13)&gt;0,VLOOKUP(ABS(L9-L$13),IMPS,2,TRUE),-VLOOKUP(ABS(L9-L$13),IMPS,2,TRUE))</f>
        <v>0</v>
      </c>
      <c r="N9" s="90">
        <f>Scores!N9-Scores!O9</f>
        <v>0</v>
      </c>
      <c r="O9" s="91">
        <f>IF((N9-N$13)&gt;0,VLOOKUP(ABS(N9-N$13),IMPS,2,TRUE),-VLOOKUP(ABS(N9-N$13),IMPS,2,TRUE))</f>
        <v>0</v>
      </c>
      <c r="P9" s="90">
        <f>Scores!P9-Scores!Q9</f>
        <v>0</v>
      </c>
      <c r="Q9" s="91">
        <f>IF((P9-P$13)&gt;0,VLOOKUP(ABS(P9-P$13),IMPS,2,TRUE),-VLOOKUP(ABS(P9-P$13),IMPS,2,TRUE))</f>
        <v>0</v>
      </c>
      <c r="R9" s="90">
        <f>Scores!R9-Scores!S9</f>
        <v>0</v>
      </c>
      <c r="S9" s="91">
        <f>IF((R9-R$13)&gt;0,VLOOKUP(ABS(R9-R$13),IMPS,2,TRUE),-VLOOKUP(ABS(R9-R$13),IMPS,2,TRUE))</f>
        <v>0</v>
      </c>
      <c r="T9" s="92">
        <f>SUM(E9,G9,I9,K9,M9,O9,Q9,S9)</f>
        <v>0</v>
      </c>
      <c r="U9" s="93">
        <f>T9</f>
        <v>0</v>
      </c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29"/>
      <c r="AH9" s="29"/>
      <c r="AI9" s="29"/>
      <c r="AJ9" s="29"/>
      <c r="AK9" s="29"/>
    </row>
    <row r="10" spans="1:37" x14ac:dyDescent="0.25">
      <c r="A10" s="29"/>
      <c r="B10" s="89" t="str">
        <f>Scores!B10</f>
        <v>3. /</v>
      </c>
      <c r="C10" s="89" t="str">
        <f>Scores!C10</f>
        <v>EW</v>
      </c>
      <c r="D10" s="90">
        <f>Scores!D10-Scores!E10</f>
        <v>0</v>
      </c>
      <c r="E10" s="91">
        <f>IF((D10-D$13)&gt;0,VLOOKUP(ABS(D10-D$13),IMPS,2,TRUE),-VLOOKUP(ABS(D10-D$13),IMPS,2,TRUE))</f>
        <v>0</v>
      </c>
      <c r="F10" s="90">
        <f>Scores!F10-Scores!G10</f>
        <v>0</v>
      </c>
      <c r="G10" s="91">
        <f>IF((F10-F$13)&gt;0,VLOOKUP(ABS(F10-F$13),IMPS,2,TRUE),-VLOOKUP(ABS(F10-F$13),IMPS,2,TRUE))</f>
        <v>0</v>
      </c>
      <c r="H10" s="90">
        <f>Scores!H10-Scores!I10</f>
        <v>0</v>
      </c>
      <c r="I10" s="91">
        <f>IF((H10-H$13)&gt;0,VLOOKUP(ABS(H10-H$13),IMPS,2,TRUE),-VLOOKUP(ABS(H10-H$13),IMPS,2,TRUE))</f>
        <v>0</v>
      </c>
      <c r="J10" s="90">
        <f>Scores!J10-Scores!K10</f>
        <v>0</v>
      </c>
      <c r="K10" s="91">
        <f>IF((J10-J$13)&gt;0,VLOOKUP(ABS(J10-J$13),IMPS,2,TRUE),-VLOOKUP(ABS(J10-J$13),IMPS,2,TRUE))</f>
        <v>0</v>
      </c>
      <c r="L10" s="90">
        <f>Scores!L10-Scores!M10</f>
        <v>0</v>
      </c>
      <c r="M10" s="91">
        <f>IF((L10-L$13)&gt;0,VLOOKUP(ABS(L10-L$13),IMPS,2,TRUE),-VLOOKUP(ABS(L10-L$13),IMPS,2,TRUE))</f>
        <v>0</v>
      </c>
      <c r="N10" s="90">
        <f>Scores!N10-Scores!O10</f>
        <v>0</v>
      </c>
      <c r="O10" s="91">
        <f>IF((N10-N$13)&gt;0,VLOOKUP(ABS(N10-N$13),IMPS,2,TRUE),-VLOOKUP(ABS(N10-N$13),IMPS,2,TRUE))</f>
        <v>0</v>
      </c>
      <c r="P10" s="90">
        <f>Scores!P10-Scores!Q10</f>
        <v>0</v>
      </c>
      <c r="Q10" s="91">
        <f>IF((P10-P$13)&gt;0,VLOOKUP(ABS(P10-P$13),IMPS,2,TRUE),-VLOOKUP(ABS(P10-P$13),IMPS,2,TRUE))</f>
        <v>0</v>
      </c>
      <c r="R10" s="90">
        <f>Scores!R10-Scores!S10</f>
        <v>0</v>
      </c>
      <c r="S10" s="91">
        <f>IF((R10-R$13)&gt;0,VLOOKUP(ABS(R10-R$13),IMPS,2,TRUE),-VLOOKUP(ABS(R10-R$13),IMPS,2,TRUE))</f>
        <v>0</v>
      </c>
      <c r="T10" s="92">
        <f t="shared" ref="T10:T12" si="0">SUM(E10,G10,I10,K10,M10,O10,Q10,S10)</f>
        <v>0</v>
      </c>
      <c r="U10" s="93">
        <f t="shared" ref="U10:U14" si="1">T10</f>
        <v>0</v>
      </c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F10" s="29"/>
      <c r="AG10" s="29"/>
      <c r="AH10" s="29"/>
      <c r="AI10" s="29"/>
      <c r="AJ10" s="29"/>
      <c r="AK10" s="29"/>
    </row>
    <row r="11" spans="1:37" x14ac:dyDescent="0.25">
      <c r="A11" s="29"/>
      <c r="B11" s="89" t="str">
        <f>Scores!B11</f>
        <v>2. /</v>
      </c>
      <c r="C11" s="89" t="str">
        <f>Scores!C11</f>
        <v>NS</v>
      </c>
      <c r="D11" s="90">
        <f>Scores!E11-Scores!D11</f>
        <v>0</v>
      </c>
      <c r="E11" s="91">
        <f>IF((D11-D$13)&lt;0,VLOOKUP(ABS(D11-D$13),IMPS,2,TRUE),-VLOOKUP(ABS(D11-D$13),IMPS,2,TRUE))</f>
        <v>0</v>
      </c>
      <c r="F11" s="90">
        <f>Scores!G11-Scores!F11</f>
        <v>0</v>
      </c>
      <c r="G11" s="91">
        <f>IF((F11-F$13)&lt;0,VLOOKUP(ABS(F11-F$13),IMPS,2,TRUE),-VLOOKUP(ABS(F11-F$13),IMPS,2,TRUE))</f>
        <v>0</v>
      </c>
      <c r="H11" s="90">
        <f>Scores!I11-Scores!H11</f>
        <v>0</v>
      </c>
      <c r="I11" s="91">
        <f>IF((H11-H$13)&lt;0,VLOOKUP(ABS(H11-H$13),IMPS,2,TRUE),-VLOOKUP(ABS(H11-H$13),IMPS,2,TRUE))</f>
        <v>0</v>
      </c>
      <c r="J11" s="90">
        <f>Scores!K11-Scores!J11</f>
        <v>0</v>
      </c>
      <c r="K11" s="91">
        <f>IF((J11-J$13)&lt;0,VLOOKUP(ABS(J11-J$13),IMPS,2,TRUE),-VLOOKUP(ABS(J11-J$13),IMPS,2,TRUE))</f>
        <v>0</v>
      </c>
      <c r="L11" s="90">
        <f>Scores!M11-Scores!L11</f>
        <v>0</v>
      </c>
      <c r="M11" s="91">
        <f>IF((L11-L$13)&lt;0,VLOOKUP(ABS(L11-L$13),IMPS,2,TRUE),-VLOOKUP(ABS(L11-L$13),IMPS,2,TRUE))</f>
        <v>0</v>
      </c>
      <c r="N11" s="90">
        <f>Scores!O11-Scores!N11</f>
        <v>0</v>
      </c>
      <c r="O11" s="91">
        <f>IF((N11-N$13)&lt;0,VLOOKUP(ABS(N11-N$13),IMPS,2,TRUE),-VLOOKUP(ABS(N11-N$13),IMPS,2,TRUE))</f>
        <v>0</v>
      </c>
      <c r="P11" s="90">
        <f>Scores!Q11-Scores!P11</f>
        <v>0</v>
      </c>
      <c r="Q11" s="91">
        <f>IF((P11-P$13)&lt;0,VLOOKUP(ABS(P11-P$13),IMPS,2,TRUE),-VLOOKUP(ABS(P11-P$13),IMPS,2,TRUE))</f>
        <v>0</v>
      </c>
      <c r="R11" s="90">
        <f>Scores!S11-Scores!R11</f>
        <v>0</v>
      </c>
      <c r="S11" s="91">
        <f>IF((R11-R$13)&lt;0,VLOOKUP(ABS(R11-R$13),IMPS,2,TRUE),-VLOOKUP(ABS(R11-R$13),IMPS,2,TRUE))</f>
        <v>0</v>
      </c>
      <c r="T11" s="92">
        <f t="shared" si="0"/>
        <v>0</v>
      </c>
      <c r="U11" s="93">
        <f t="shared" si="1"/>
        <v>0</v>
      </c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29"/>
    </row>
    <row r="12" spans="1:37" ht="15.75" thickBot="1" x14ac:dyDescent="0.3">
      <c r="A12" s="29"/>
      <c r="B12" s="94" t="str">
        <f>Scores!B12</f>
        <v>4. /</v>
      </c>
      <c r="C12" s="94" t="str">
        <f>Scores!C12</f>
        <v>NS</v>
      </c>
      <c r="D12" s="95">
        <f>Scores!E12-Scores!D12</f>
        <v>0</v>
      </c>
      <c r="E12" s="96">
        <f>IF((D12-D$13)&lt;0,VLOOKUP(ABS(D12-D$13),IMPS,2,TRUE),-VLOOKUP(ABS(D12-D$13),IMPS,2,TRUE))</f>
        <v>0</v>
      </c>
      <c r="F12" s="95">
        <f>Scores!G12-Scores!F12</f>
        <v>0</v>
      </c>
      <c r="G12" s="96">
        <f>IF((F12-F$13)&lt;0,VLOOKUP(ABS(F12-F$13),IMPS,2,TRUE),-VLOOKUP(ABS(F12-F$13),IMPS,2,TRUE))</f>
        <v>0</v>
      </c>
      <c r="H12" s="95">
        <f>Scores!I12-Scores!H12</f>
        <v>0</v>
      </c>
      <c r="I12" s="96">
        <f>IF((H12-H$13)&lt;0,VLOOKUP(ABS(H12-H$13),IMPS,2,TRUE),-VLOOKUP(ABS(H12-H$13),IMPS,2,TRUE))</f>
        <v>0</v>
      </c>
      <c r="J12" s="95">
        <f>Scores!K12-Scores!J12</f>
        <v>0</v>
      </c>
      <c r="K12" s="96">
        <f>IF((J12-J$13)&lt;0,VLOOKUP(ABS(J12-J$13),IMPS,2,TRUE),-VLOOKUP(ABS(J12-J$13),IMPS,2,TRUE))</f>
        <v>0</v>
      </c>
      <c r="L12" s="95">
        <f>Scores!M12-Scores!L12</f>
        <v>0</v>
      </c>
      <c r="M12" s="96">
        <f>IF((L12-L$13)&lt;0,VLOOKUP(ABS(L12-L$13),IMPS,2,TRUE),-VLOOKUP(ABS(L12-L$13),IMPS,2,TRUE))</f>
        <v>0</v>
      </c>
      <c r="N12" s="95">
        <f>Scores!O12-Scores!N12</f>
        <v>0</v>
      </c>
      <c r="O12" s="96">
        <f>IF((N12-N$13)&lt;0,VLOOKUP(ABS(N12-N$13),IMPS,2,TRUE),-VLOOKUP(ABS(N12-N$13),IMPS,2,TRUE))</f>
        <v>0</v>
      </c>
      <c r="P12" s="95">
        <f>Scores!Q12-Scores!P12</f>
        <v>0</v>
      </c>
      <c r="Q12" s="96">
        <f>IF((P12-P$13)&lt;0,VLOOKUP(ABS(P12-P$13),IMPS,2,TRUE),-VLOOKUP(ABS(P12-P$13),IMPS,2,TRUE))</f>
        <v>0</v>
      </c>
      <c r="R12" s="95">
        <f>Scores!S12-Scores!R12</f>
        <v>0</v>
      </c>
      <c r="S12" s="96">
        <f>IF((R12-R$13)&lt;0,VLOOKUP(ABS(R12-R$13),IMPS,2,TRUE),-VLOOKUP(ABS(R12-R$13),IMPS,2,TRUE))</f>
        <v>0</v>
      </c>
      <c r="T12" s="97">
        <f t="shared" si="0"/>
        <v>0</v>
      </c>
      <c r="U12" s="98">
        <f t="shared" si="1"/>
        <v>0</v>
      </c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</row>
    <row r="13" spans="1:37" x14ac:dyDescent="0.25">
      <c r="A13" s="29"/>
      <c r="B13" s="51" t="s">
        <v>45</v>
      </c>
      <c r="C13" s="99"/>
      <c r="D13" s="100">
        <f>(SUM(D9:D12)-MAX(D9:D12)-MIN(D9:D12))/2</f>
        <v>0</v>
      </c>
      <c r="E13" s="54"/>
      <c r="F13" s="100">
        <f>(SUM(F9:F12)-MAX(F9:F12)-MIN(F9:F12))/2</f>
        <v>0</v>
      </c>
      <c r="G13" s="54"/>
      <c r="H13" s="100">
        <f>(SUM(H9:H12)-MAX(H9:H12)-MIN(H9:H12))/2</f>
        <v>0</v>
      </c>
      <c r="I13" s="54"/>
      <c r="J13" s="100">
        <f>(SUM(J9:J12)-MAX(J9:J12)-MIN(J9:J12))/2</f>
        <v>0</v>
      </c>
      <c r="K13" s="54"/>
      <c r="L13" s="100">
        <f>(SUM(L9:L12)-MAX(L9:L12)-MIN(L9:L12))/2</f>
        <v>0</v>
      </c>
      <c r="M13" s="54"/>
      <c r="N13" s="100">
        <f>(SUM(N9:N12)-MAX(N9:N12)-MIN(N9:N12))/2</f>
        <v>0</v>
      </c>
      <c r="O13" s="54"/>
      <c r="P13" s="100">
        <f>(SUM(P9:P12)-MAX(P9:P12)-MIN(P9:P12))/2</f>
        <v>0</v>
      </c>
      <c r="Q13" s="54"/>
      <c r="R13" s="100">
        <f>(SUM(R9:R12)-MAX(R9:R12)-MIN(R9:R12))/2</f>
        <v>0</v>
      </c>
      <c r="S13" s="54"/>
      <c r="T13" s="101"/>
      <c r="U13" s="102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</row>
    <row r="14" spans="1:37" ht="15.75" thickBot="1" x14ac:dyDescent="0.3">
      <c r="A14" s="29"/>
      <c r="B14" s="103" t="s">
        <v>46</v>
      </c>
      <c r="C14" s="104"/>
      <c r="D14" s="105"/>
      <c r="E14" s="106">
        <f>Scores!D15</f>
        <v>0</v>
      </c>
      <c r="F14" s="105"/>
      <c r="G14" s="106">
        <f>Scores!F15</f>
        <v>0</v>
      </c>
      <c r="H14" s="105"/>
      <c r="I14" s="106">
        <f>Scores!H15</f>
        <v>0</v>
      </c>
      <c r="J14" s="105"/>
      <c r="K14" s="106">
        <f>Scores!J15</f>
        <v>0</v>
      </c>
      <c r="L14" s="105"/>
      <c r="M14" s="106">
        <f>Scores!L15</f>
        <v>0</v>
      </c>
      <c r="N14" s="105"/>
      <c r="O14" s="106">
        <f>Scores!N15</f>
        <v>0</v>
      </c>
      <c r="P14" s="105"/>
      <c r="Q14" s="106">
        <f>Scores!P15</f>
        <v>0</v>
      </c>
      <c r="R14" s="105"/>
      <c r="S14" s="106">
        <f>Scores!R15</f>
        <v>0</v>
      </c>
      <c r="T14" s="50">
        <f t="shared" ref="T14" si="2">SUM(E14,G14,I14,K14,M14,O14,Q14,S14)</f>
        <v>0</v>
      </c>
      <c r="U14" s="61">
        <f t="shared" si="1"/>
        <v>0</v>
      </c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</row>
    <row r="15" spans="1:37" ht="15.75" thickBot="1" x14ac:dyDescent="0.3">
      <c r="A15" s="29"/>
      <c r="B15" s="62"/>
      <c r="C15" s="62"/>
      <c r="D15" s="62"/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62"/>
      <c r="P15" s="62"/>
      <c r="Q15" s="62"/>
      <c r="R15" s="62"/>
      <c r="S15" s="62"/>
      <c r="T15" s="30"/>
      <c r="U15" s="30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</row>
    <row r="16" spans="1:37" ht="15.75" thickBot="1" x14ac:dyDescent="0.3">
      <c r="A16" s="29"/>
      <c r="B16" s="80" t="s">
        <v>94</v>
      </c>
      <c r="C16" s="81"/>
      <c r="D16" s="346" t="s">
        <v>17</v>
      </c>
      <c r="E16" s="347"/>
      <c r="F16" s="346" t="s">
        <v>20</v>
      </c>
      <c r="G16" s="347"/>
      <c r="H16" s="346" t="s">
        <v>21</v>
      </c>
      <c r="I16" s="347"/>
      <c r="J16" s="346" t="s">
        <v>22</v>
      </c>
      <c r="K16" s="347"/>
      <c r="L16" s="346" t="s">
        <v>23</v>
      </c>
      <c r="M16" s="347"/>
      <c r="N16" s="346" t="s">
        <v>24</v>
      </c>
      <c r="O16" s="347"/>
      <c r="P16" s="346" t="s">
        <v>25</v>
      </c>
      <c r="Q16" s="347"/>
      <c r="R16" s="346" t="s">
        <v>26</v>
      </c>
      <c r="S16" s="347"/>
      <c r="T16" s="30"/>
      <c r="U16" s="30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29"/>
    </row>
    <row r="17" spans="1:37" x14ac:dyDescent="0.25">
      <c r="A17" s="29"/>
      <c r="B17" s="82" t="s">
        <v>8</v>
      </c>
      <c r="C17" s="83" t="s">
        <v>73</v>
      </c>
      <c r="D17" s="84" t="s">
        <v>7</v>
      </c>
      <c r="E17" s="85" t="s">
        <v>6</v>
      </c>
      <c r="F17" s="84" t="s">
        <v>7</v>
      </c>
      <c r="G17" s="85" t="s">
        <v>6</v>
      </c>
      <c r="H17" s="84" t="s">
        <v>7</v>
      </c>
      <c r="I17" s="85" t="s">
        <v>6</v>
      </c>
      <c r="J17" s="84" t="s">
        <v>7</v>
      </c>
      <c r="K17" s="85" t="s">
        <v>6</v>
      </c>
      <c r="L17" s="84" t="s">
        <v>7</v>
      </c>
      <c r="M17" s="85" t="s">
        <v>6</v>
      </c>
      <c r="N17" s="84" t="s">
        <v>7</v>
      </c>
      <c r="O17" s="85" t="s">
        <v>6</v>
      </c>
      <c r="P17" s="84" t="s">
        <v>7</v>
      </c>
      <c r="Q17" s="85" t="s">
        <v>6</v>
      </c>
      <c r="R17" s="84" t="s">
        <v>7</v>
      </c>
      <c r="S17" s="86" t="s">
        <v>6</v>
      </c>
      <c r="T17" s="87" t="s">
        <v>42</v>
      </c>
      <c r="U17" s="88" t="s">
        <v>49</v>
      </c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</row>
    <row r="18" spans="1:37" x14ac:dyDescent="0.25">
      <c r="A18" s="29"/>
      <c r="B18" s="89" t="str">
        <f>B9</f>
        <v>1. /</v>
      </c>
      <c r="C18" s="89" t="str">
        <f>Scores!C19</f>
        <v>EW</v>
      </c>
      <c r="D18" s="90">
        <f>Scores!D19-Scores!E19</f>
        <v>0</v>
      </c>
      <c r="E18" s="91">
        <f>IF((D18-D$22)&gt;0,VLOOKUP(ABS(D18-D$22),IMPS,2,TRUE),-VLOOKUP(ABS(D18-D$22),IMPS,2,TRUE))</f>
        <v>0</v>
      </c>
      <c r="F18" s="90">
        <f>Scores!F19-Scores!G19</f>
        <v>0</v>
      </c>
      <c r="G18" s="91">
        <f>IF((F18-F$22)&gt;0,VLOOKUP(ABS(F18-F$22),IMPS,2,TRUE),-VLOOKUP(ABS(F18-F$22),IMPS,2,TRUE))</f>
        <v>0</v>
      </c>
      <c r="H18" s="90">
        <f>Scores!H19-Scores!I19</f>
        <v>0</v>
      </c>
      <c r="I18" s="91">
        <f>IF((H18-H$22)&gt;0,VLOOKUP(ABS(H18-H$22),IMPS,2,TRUE),-VLOOKUP(ABS(H18-H$22),IMPS,2,TRUE))</f>
        <v>0</v>
      </c>
      <c r="J18" s="90">
        <f>Scores!J19-Scores!K19</f>
        <v>0</v>
      </c>
      <c r="K18" s="91">
        <f>IF((J18-J$22)&gt;0,VLOOKUP(ABS(J18-J$22),IMPS,2,TRUE),-VLOOKUP(ABS(J18-J$22),IMPS,2,TRUE))</f>
        <v>0</v>
      </c>
      <c r="L18" s="90">
        <f>Scores!L19-Scores!M19</f>
        <v>0</v>
      </c>
      <c r="M18" s="91">
        <f>IF((L18-L$22)&gt;0,VLOOKUP(ABS(L18-L$22),IMPS,2,TRUE),-VLOOKUP(ABS(L18-L$22),IMPS,2,TRUE))</f>
        <v>0</v>
      </c>
      <c r="N18" s="90">
        <f>Scores!N19-Scores!O19</f>
        <v>0</v>
      </c>
      <c r="O18" s="91">
        <f>IF((N18-N$22)&gt;0,VLOOKUP(ABS(N18-N$22),IMPS,2,TRUE),-VLOOKUP(ABS(N18-N$22),IMPS,2,TRUE))</f>
        <v>0</v>
      </c>
      <c r="P18" s="90">
        <f>Scores!P19-Scores!Q19</f>
        <v>0</v>
      </c>
      <c r="Q18" s="91">
        <f>IF((P18-P$22)&gt;0,VLOOKUP(ABS(P18-P$22),IMPS,2,TRUE),-VLOOKUP(ABS(P18-P$22),IMPS,2,TRUE))</f>
        <v>0</v>
      </c>
      <c r="R18" s="90">
        <f>Scores!R19-Scores!S19</f>
        <v>0</v>
      </c>
      <c r="S18" s="91">
        <f>IF((R18-R$22)&gt;0,VLOOKUP(ABS(R18-R$22),IMPS,2,TRUE),-VLOOKUP(ABS(R18-R$22),IMPS,2,TRUE))</f>
        <v>0</v>
      </c>
      <c r="T18" s="92">
        <f>SUM(E18,G18,I18,K18,M18,O18,Q18,S18)</f>
        <v>0</v>
      </c>
      <c r="U18" s="93">
        <f>U9+T18</f>
        <v>0</v>
      </c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</row>
    <row r="19" spans="1:37" x14ac:dyDescent="0.25">
      <c r="A19" s="29"/>
      <c r="B19" s="89" t="str">
        <f>B10</f>
        <v>3. /</v>
      </c>
      <c r="C19" s="89" t="str">
        <f>Scores!C20</f>
        <v>EW</v>
      </c>
      <c r="D19" s="90">
        <f>Scores!D20-Scores!E20</f>
        <v>0</v>
      </c>
      <c r="E19" s="91">
        <f>IF((D19-D$22)&gt;0,VLOOKUP(ABS(D19-D$22),IMPS,2,TRUE),-VLOOKUP(ABS(D19-D$22),IMPS,2,TRUE))</f>
        <v>0</v>
      </c>
      <c r="F19" s="90">
        <f>Scores!F20-Scores!G20</f>
        <v>0</v>
      </c>
      <c r="G19" s="91">
        <f>IF((F19-F$22)&gt;0,VLOOKUP(ABS(F19-F$22),IMPS,2,TRUE),-VLOOKUP(ABS(F19-F$22),IMPS,2,TRUE))</f>
        <v>0</v>
      </c>
      <c r="H19" s="90">
        <f>Scores!H20-Scores!I20</f>
        <v>0</v>
      </c>
      <c r="I19" s="91">
        <f>IF((H19-H$22)&gt;0,VLOOKUP(ABS(H19-H$22),IMPS,2,TRUE),-VLOOKUP(ABS(H19-H$22),IMPS,2,TRUE))</f>
        <v>0</v>
      </c>
      <c r="J19" s="90">
        <f>Scores!J20-Scores!K20</f>
        <v>0</v>
      </c>
      <c r="K19" s="91">
        <f>IF((J19-J$22)&gt;0,VLOOKUP(ABS(J19-J$22),IMPS,2,TRUE),-VLOOKUP(ABS(J19-J$22),IMPS,2,TRUE))</f>
        <v>0</v>
      </c>
      <c r="L19" s="90">
        <f>Scores!L20-Scores!M20</f>
        <v>0</v>
      </c>
      <c r="M19" s="91">
        <f>IF((L19-L$22)&gt;0,VLOOKUP(ABS(L19-L$22),IMPS,2,TRUE),-VLOOKUP(ABS(L19-L$22),IMPS,2,TRUE))</f>
        <v>0</v>
      </c>
      <c r="N19" s="90">
        <f>Scores!N20-Scores!O20</f>
        <v>0</v>
      </c>
      <c r="O19" s="91">
        <f>IF((N19-N$22)&gt;0,VLOOKUP(ABS(N19-N$22),IMPS,2,TRUE),-VLOOKUP(ABS(N19-N$22),IMPS,2,TRUE))</f>
        <v>0</v>
      </c>
      <c r="P19" s="90">
        <f>Scores!P20-Scores!Q20</f>
        <v>0</v>
      </c>
      <c r="Q19" s="91">
        <f>IF((P19-P$22)&gt;0,VLOOKUP(ABS(P19-P$22),IMPS,2,TRUE),-VLOOKUP(ABS(P19-P$22),IMPS,2,TRUE))</f>
        <v>0</v>
      </c>
      <c r="R19" s="90">
        <f>Scores!R20-Scores!S20</f>
        <v>0</v>
      </c>
      <c r="S19" s="91">
        <f>IF((R19-R$22)&gt;0,VLOOKUP(ABS(R19-R$22),IMPS,2,TRUE),-VLOOKUP(ABS(R19-R$22),IMPS,2,TRUE))</f>
        <v>0</v>
      </c>
      <c r="T19" s="92">
        <f t="shared" ref="T19:T21" si="3">SUM(E19,G19,I19,K19,M19,O19,Q19,S19)</f>
        <v>0</v>
      </c>
      <c r="U19" s="93">
        <f>U10+T19</f>
        <v>0</v>
      </c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29"/>
    </row>
    <row r="20" spans="1:37" x14ac:dyDescent="0.25">
      <c r="A20" s="29"/>
      <c r="B20" s="89" t="str">
        <f>B11</f>
        <v>2. /</v>
      </c>
      <c r="C20" s="89" t="str">
        <f>Scores!C21</f>
        <v>NS</v>
      </c>
      <c r="D20" s="90">
        <f>Scores!E21-Scores!D21</f>
        <v>0</v>
      </c>
      <c r="E20" s="91">
        <f>IF((D20-D$22)&lt;0,VLOOKUP(ABS(D20-D$22),IMPS,2,TRUE),-VLOOKUP(ABS(D20-D$22),IMPS,2,TRUE))</f>
        <v>0</v>
      </c>
      <c r="F20" s="90">
        <f>Scores!G21-Scores!F21</f>
        <v>0</v>
      </c>
      <c r="G20" s="91">
        <f>IF((F20-F$22)&lt;0,VLOOKUP(ABS(F20-F$22),IMPS,2,TRUE),-VLOOKUP(ABS(F20-F$22),IMPS,2,TRUE))</f>
        <v>0</v>
      </c>
      <c r="H20" s="90">
        <f>Scores!I21-Scores!H21</f>
        <v>0</v>
      </c>
      <c r="I20" s="91">
        <f>IF((H20-H$22)&lt;0,VLOOKUP(ABS(H20-H$22),IMPS,2,TRUE),-VLOOKUP(ABS(H20-H$22),IMPS,2,TRUE))</f>
        <v>0</v>
      </c>
      <c r="J20" s="90">
        <f>Scores!K21-Scores!J21</f>
        <v>0</v>
      </c>
      <c r="K20" s="91">
        <f>IF((J20-J$22)&lt;0,VLOOKUP(ABS(J20-J$22),IMPS,2,TRUE),-VLOOKUP(ABS(J20-J$22),IMPS,2,TRUE))</f>
        <v>0</v>
      </c>
      <c r="L20" s="90">
        <f>Scores!M21-Scores!L21</f>
        <v>0</v>
      </c>
      <c r="M20" s="91">
        <f>IF((L20-L$22)&lt;0,VLOOKUP(ABS(L20-L$22),IMPS,2,TRUE),-VLOOKUP(ABS(L20-L$22),IMPS,2,TRUE))</f>
        <v>0</v>
      </c>
      <c r="N20" s="90">
        <f>Scores!O21-Scores!N21</f>
        <v>0</v>
      </c>
      <c r="O20" s="91">
        <f>IF((N20-N$22)&lt;0,VLOOKUP(ABS(N20-N$22),IMPS,2,TRUE),-VLOOKUP(ABS(N20-N$22),IMPS,2,TRUE))</f>
        <v>0</v>
      </c>
      <c r="P20" s="90">
        <f>Scores!Q21-Scores!P21</f>
        <v>0</v>
      </c>
      <c r="Q20" s="91">
        <f>IF((P20-P$22)&lt;0,VLOOKUP(ABS(P20-P$22),IMPS,2,TRUE),-VLOOKUP(ABS(P20-P$22),IMPS,2,TRUE))</f>
        <v>0</v>
      </c>
      <c r="R20" s="90">
        <f>Scores!S21-Scores!R21</f>
        <v>0</v>
      </c>
      <c r="S20" s="91">
        <f>IF((R20-R$22)&lt;0,VLOOKUP(ABS(R20-R$22),IMPS,2,TRUE),-VLOOKUP(ABS(R20-R$22),IMPS,2,TRUE))</f>
        <v>0</v>
      </c>
      <c r="T20" s="92">
        <f t="shared" si="3"/>
        <v>0</v>
      </c>
      <c r="U20" s="93">
        <f>U11+T20</f>
        <v>0</v>
      </c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</row>
    <row r="21" spans="1:37" ht="15.75" thickBot="1" x14ac:dyDescent="0.3">
      <c r="A21" s="29"/>
      <c r="B21" s="94" t="str">
        <f>B12</f>
        <v>4. /</v>
      </c>
      <c r="C21" s="89" t="str">
        <f>Scores!C22</f>
        <v>NS</v>
      </c>
      <c r="D21" s="95">
        <f>Scores!E22-Scores!D22</f>
        <v>0</v>
      </c>
      <c r="E21" s="96">
        <f>IF((D21-D$22)&lt;0,VLOOKUP(ABS(D21-D$22),IMPS,2,TRUE),-VLOOKUP(ABS(D21-D$22),IMPS,2,TRUE))</f>
        <v>0</v>
      </c>
      <c r="F21" s="95">
        <f>Scores!G22-Scores!F22</f>
        <v>0</v>
      </c>
      <c r="G21" s="96">
        <f>IF((F21-F$22)&lt;0,VLOOKUP(ABS(F21-F$22),IMPS,2,TRUE),-VLOOKUP(ABS(F21-F$22),IMPS,2,TRUE))</f>
        <v>0</v>
      </c>
      <c r="H21" s="95">
        <f>Scores!I22-Scores!H22</f>
        <v>0</v>
      </c>
      <c r="I21" s="96">
        <f>IF((H21-H$22)&lt;0,VLOOKUP(ABS(H21-H$22),IMPS,2,TRUE),-VLOOKUP(ABS(H21-H$22),IMPS,2,TRUE))</f>
        <v>0</v>
      </c>
      <c r="J21" s="95">
        <f>Scores!K22-Scores!J22</f>
        <v>0</v>
      </c>
      <c r="K21" s="96">
        <f>IF((J21-J$22)&lt;0,VLOOKUP(ABS(J21-J$22),IMPS,2,TRUE),-VLOOKUP(ABS(J21-J$22),IMPS,2,TRUE))</f>
        <v>0</v>
      </c>
      <c r="L21" s="95">
        <f>Scores!M22-Scores!L22</f>
        <v>0</v>
      </c>
      <c r="M21" s="96">
        <f>IF((L21-L$22)&lt;0,VLOOKUP(ABS(L21-L$22),IMPS,2,TRUE),-VLOOKUP(ABS(L21-L$22),IMPS,2,TRUE))</f>
        <v>0</v>
      </c>
      <c r="N21" s="95">
        <f>Scores!O22-Scores!N22</f>
        <v>0</v>
      </c>
      <c r="O21" s="96">
        <f>IF((N21-N$22)&lt;0,VLOOKUP(ABS(N21-N$22),IMPS,2,TRUE),-VLOOKUP(ABS(N21-N$22),IMPS,2,TRUE))</f>
        <v>0</v>
      </c>
      <c r="P21" s="95">
        <f>Scores!Q22-Scores!P22</f>
        <v>0</v>
      </c>
      <c r="Q21" s="96">
        <f>IF((P21-P$22)&lt;0,VLOOKUP(ABS(P21-P$22),IMPS,2,TRUE),-VLOOKUP(ABS(P21-P$22),IMPS,2,TRUE))</f>
        <v>0</v>
      </c>
      <c r="R21" s="95">
        <f>Scores!S22-Scores!R22</f>
        <v>0</v>
      </c>
      <c r="S21" s="96">
        <f>IF((R21-R$22)&lt;0,VLOOKUP(ABS(R21-R$22),IMPS,2,TRUE),-VLOOKUP(ABS(R21-R$22),IMPS,2,TRUE))</f>
        <v>0</v>
      </c>
      <c r="T21" s="97">
        <f t="shared" si="3"/>
        <v>0</v>
      </c>
      <c r="U21" s="98">
        <f>U12+T21</f>
        <v>0</v>
      </c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29"/>
    </row>
    <row r="22" spans="1:37" x14ac:dyDescent="0.25">
      <c r="A22" s="29"/>
      <c r="B22" s="51" t="s">
        <v>45</v>
      </c>
      <c r="C22" s="99"/>
      <c r="D22" s="100">
        <f>(SUM(D18:D21)-MAX(D18:D21)-MIN(D18:D21))/2</f>
        <v>0</v>
      </c>
      <c r="E22" s="54"/>
      <c r="F22" s="100">
        <f>(SUM(F18:F21)-MAX(F18:F21)-MIN(F18:F21))/2</f>
        <v>0</v>
      </c>
      <c r="G22" s="54"/>
      <c r="H22" s="100">
        <f>(SUM(H18:H21)-MAX(H18:H21)-MIN(H18:H21))/2</f>
        <v>0</v>
      </c>
      <c r="I22" s="54"/>
      <c r="J22" s="100">
        <f>(SUM(J18:J21)-MAX(J18:J21)-MIN(J18:J21))/2</f>
        <v>0</v>
      </c>
      <c r="K22" s="54"/>
      <c r="L22" s="100">
        <f>(SUM(L18:L21)-MAX(L18:L21)-MIN(L18:L21))/2</f>
        <v>0</v>
      </c>
      <c r="M22" s="54"/>
      <c r="N22" s="100">
        <f>(SUM(N18:N21)-MAX(N18:N21)-MIN(N18:N21))/2</f>
        <v>0</v>
      </c>
      <c r="O22" s="54"/>
      <c r="P22" s="100">
        <f>(SUM(P18:P21)-MAX(P18:P21)-MIN(P18:P21))/2</f>
        <v>0</v>
      </c>
      <c r="Q22" s="54"/>
      <c r="R22" s="100">
        <f>(SUM(R18:R21)-MAX(R18:R21)-MIN(R18:R21))/2</f>
        <v>0</v>
      </c>
      <c r="S22" s="54"/>
      <c r="T22" s="101"/>
      <c r="U22" s="102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29"/>
      <c r="AJ22" s="29"/>
      <c r="AK22" s="29"/>
    </row>
    <row r="23" spans="1:37" ht="15.75" thickBot="1" x14ac:dyDescent="0.3">
      <c r="A23" s="29"/>
      <c r="B23" s="103" t="s">
        <v>46</v>
      </c>
      <c r="C23" s="104"/>
      <c r="D23" s="105"/>
      <c r="E23" s="106">
        <f>Scores!D25</f>
        <v>0</v>
      </c>
      <c r="F23" s="105"/>
      <c r="G23" s="106">
        <f>Scores!F25</f>
        <v>0</v>
      </c>
      <c r="H23" s="105"/>
      <c r="I23" s="106">
        <f>Scores!H25</f>
        <v>0</v>
      </c>
      <c r="J23" s="105"/>
      <c r="K23" s="106">
        <f>Scores!J25</f>
        <v>0</v>
      </c>
      <c r="L23" s="105"/>
      <c r="M23" s="106">
        <f>Scores!L25</f>
        <v>0</v>
      </c>
      <c r="N23" s="105"/>
      <c r="O23" s="106">
        <f>Scores!N25</f>
        <v>0</v>
      </c>
      <c r="P23" s="105"/>
      <c r="Q23" s="106">
        <f>Scores!P25</f>
        <v>0</v>
      </c>
      <c r="R23" s="105"/>
      <c r="S23" s="106">
        <f>Scores!R25</f>
        <v>0</v>
      </c>
      <c r="T23" s="50">
        <f t="shared" ref="T23" si="4">SUM(E23,G23,I23,K23,M23,O23,Q23,S23)</f>
        <v>0</v>
      </c>
      <c r="U23" s="61">
        <f>U14+T23</f>
        <v>0</v>
      </c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</row>
    <row r="24" spans="1:37" ht="15.75" thickBot="1" x14ac:dyDescent="0.3">
      <c r="A24" s="29"/>
      <c r="B24" s="62"/>
      <c r="C24" s="62"/>
      <c r="D24" s="62"/>
      <c r="E24" s="62"/>
      <c r="F24" s="62"/>
      <c r="G24" s="62"/>
      <c r="H24" s="62"/>
      <c r="I24" s="62"/>
      <c r="J24" s="62"/>
      <c r="K24" s="62"/>
      <c r="L24" s="62"/>
      <c r="M24" s="62"/>
      <c r="N24" s="62"/>
      <c r="O24" s="62"/>
      <c r="P24" s="62"/>
      <c r="Q24" s="62"/>
      <c r="R24" s="62"/>
      <c r="S24" s="62"/>
      <c r="T24" s="30"/>
      <c r="U24" s="30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</row>
    <row r="25" spans="1:37" ht="15.75" thickBot="1" x14ac:dyDescent="0.3">
      <c r="A25" s="29"/>
      <c r="B25" s="80" t="s">
        <v>96</v>
      </c>
      <c r="C25" s="81"/>
      <c r="D25" s="346" t="s">
        <v>18</v>
      </c>
      <c r="E25" s="347"/>
      <c r="F25" s="346" t="s">
        <v>27</v>
      </c>
      <c r="G25" s="347"/>
      <c r="H25" s="346" t="s">
        <v>28</v>
      </c>
      <c r="I25" s="347"/>
      <c r="J25" s="346" t="s">
        <v>29</v>
      </c>
      <c r="K25" s="347"/>
      <c r="L25" s="346" t="s">
        <v>30</v>
      </c>
      <c r="M25" s="347"/>
      <c r="N25" s="346" t="s">
        <v>31</v>
      </c>
      <c r="O25" s="347"/>
      <c r="P25" s="346" t="s">
        <v>32</v>
      </c>
      <c r="Q25" s="347"/>
      <c r="R25" s="346" t="s">
        <v>33</v>
      </c>
      <c r="S25" s="347"/>
      <c r="T25" s="30"/>
      <c r="U25" s="30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</row>
    <row r="26" spans="1:37" x14ac:dyDescent="0.25">
      <c r="A26" s="29"/>
      <c r="B26" s="82" t="s">
        <v>8</v>
      </c>
      <c r="C26" s="83" t="s">
        <v>73</v>
      </c>
      <c r="D26" s="84" t="s">
        <v>7</v>
      </c>
      <c r="E26" s="85" t="s">
        <v>6</v>
      </c>
      <c r="F26" s="84" t="s">
        <v>7</v>
      </c>
      <c r="G26" s="85" t="s">
        <v>6</v>
      </c>
      <c r="H26" s="84" t="s">
        <v>7</v>
      </c>
      <c r="I26" s="85" t="s">
        <v>6</v>
      </c>
      <c r="J26" s="84" t="s">
        <v>7</v>
      </c>
      <c r="K26" s="85" t="s">
        <v>6</v>
      </c>
      <c r="L26" s="84" t="s">
        <v>7</v>
      </c>
      <c r="M26" s="85" t="s">
        <v>6</v>
      </c>
      <c r="N26" s="84" t="s">
        <v>7</v>
      </c>
      <c r="O26" s="85" t="s">
        <v>6</v>
      </c>
      <c r="P26" s="84" t="s">
        <v>7</v>
      </c>
      <c r="Q26" s="85" t="s">
        <v>6</v>
      </c>
      <c r="R26" s="84" t="s">
        <v>7</v>
      </c>
      <c r="S26" s="86" t="s">
        <v>6</v>
      </c>
      <c r="T26" s="87" t="s">
        <v>43</v>
      </c>
      <c r="U26" s="88" t="s">
        <v>49</v>
      </c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29"/>
    </row>
    <row r="27" spans="1:37" x14ac:dyDescent="0.25">
      <c r="A27" s="29"/>
      <c r="B27" s="89" t="str">
        <f>B18</f>
        <v>1. /</v>
      </c>
      <c r="C27" s="89" t="str">
        <f>Scores!C29</f>
        <v>EW</v>
      </c>
      <c r="D27" s="90">
        <f>Scores!D29-Scores!E29</f>
        <v>0</v>
      </c>
      <c r="E27" s="91">
        <f>IF((D27-D$31)&gt;0,VLOOKUP(ABS(D27-D$31),IMPS,2,TRUE),-VLOOKUP(ABS(D27-D$31),IMPS,2,TRUE))</f>
        <v>0</v>
      </c>
      <c r="F27" s="90">
        <f>Scores!F29-Scores!G29</f>
        <v>0</v>
      </c>
      <c r="G27" s="91">
        <f>IF((F27-F$31)&gt;0,VLOOKUP(ABS(F27-F$31),IMPS,2,TRUE),-VLOOKUP(ABS(F27-F$31),IMPS,2,TRUE))</f>
        <v>0</v>
      </c>
      <c r="H27" s="90">
        <f>Scores!H29-Scores!I29</f>
        <v>0</v>
      </c>
      <c r="I27" s="91">
        <f>IF((H27-H$31)&gt;0,VLOOKUP(ABS(H27-H$31),IMPS,2,TRUE),-VLOOKUP(ABS(H27-H$31),IMPS,2,TRUE))</f>
        <v>0</v>
      </c>
      <c r="J27" s="90">
        <f>Scores!J29-Scores!K29</f>
        <v>0</v>
      </c>
      <c r="K27" s="91">
        <f>IF((J27-J$31)&gt;0,VLOOKUP(ABS(J27-J$31),IMPS,2,TRUE),-VLOOKUP(ABS(J27-J$31),IMPS,2,TRUE))</f>
        <v>0</v>
      </c>
      <c r="L27" s="90">
        <f>Scores!L29-Scores!M29</f>
        <v>0</v>
      </c>
      <c r="M27" s="91">
        <f>IF((L27-L$31)&gt;0,VLOOKUP(ABS(L27-L$31),IMPS,2,TRUE),-VLOOKUP(ABS(L27-L$31),IMPS,2,TRUE))</f>
        <v>0</v>
      </c>
      <c r="N27" s="90">
        <f>Scores!N29-Scores!O29</f>
        <v>0</v>
      </c>
      <c r="O27" s="91">
        <f>IF((N27-N$31)&gt;0,VLOOKUP(ABS(N27-N$31),IMPS,2,TRUE),-VLOOKUP(ABS(N27-N$31),IMPS,2,TRUE))</f>
        <v>0</v>
      </c>
      <c r="P27" s="90">
        <f>Scores!P29-Scores!Q29</f>
        <v>0</v>
      </c>
      <c r="Q27" s="91">
        <f>IF((P27-P$31)&gt;0,VLOOKUP(ABS(P27-P$31),IMPS,2,TRUE),-VLOOKUP(ABS(P27-P$31),IMPS,2,TRUE))</f>
        <v>0</v>
      </c>
      <c r="R27" s="90">
        <f>Scores!R29-Scores!S29</f>
        <v>0</v>
      </c>
      <c r="S27" s="91">
        <f>IF((R27-R$31)&gt;0,VLOOKUP(ABS(R27-R$31),IMPS,2,TRUE),-VLOOKUP(ABS(R27-R$31),IMPS,2,TRUE))</f>
        <v>0</v>
      </c>
      <c r="T27" s="92">
        <f>SUM(E27,G27,I27,K27,M27,O27,Q27,S27)</f>
        <v>0</v>
      </c>
      <c r="U27" s="93">
        <f>U18+T27</f>
        <v>0</v>
      </c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</row>
    <row r="28" spans="1:37" x14ac:dyDescent="0.25">
      <c r="A28" s="29"/>
      <c r="B28" s="89" t="str">
        <f t="shared" ref="B28:B30" si="5">B19</f>
        <v>3. /</v>
      </c>
      <c r="C28" s="89" t="str">
        <f>Scores!C30</f>
        <v>EW</v>
      </c>
      <c r="D28" s="90">
        <f>Scores!D30-Scores!E30</f>
        <v>0</v>
      </c>
      <c r="E28" s="91">
        <f>IF((D28-D$31)&gt;0,VLOOKUP(ABS(D28-D$31),IMPS,2,TRUE),-VLOOKUP(ABS(D28-D$31),IMPS,2,TRUE))</f>
        <v>0</v>
      </c>
      <c r="F28" s="90">
        <f>Scores!F30-Scores!G30</f>
        <v>0</v>
      </c>
      <c r="G28" s="91">
        <f>IF((F28-F$31)&gt;0,VLOOKUP(ABS(F28-F$31),IMPS,2,TRUE),-VLOOKUP(ABS(F28-F$31),IMPS,2,TRUE))</f>
        <v>0</v>
      </c>
      <c r="H28" s="90">
        <f>Scores!H30-Scores!I30</f>
        <v>0</v>
      </c>
      <c r="I28" s="91">
        <f>IF((H28-H$31)&gt;0,VLOOKUP(ABS(H28-H$31),IMPS,2,TRUE),-VLOOKUP(ABS(H28-H$31),IMPS,2,TRUE))</f>
        <v>0</v>
      </c>
      <c r="J28" s="90">
        <f>Scores!J30-Scores!K30</f>
        <v>0</v>
      </c>
      <c r="K28" s="91">
        <f>IF((J28-J$31)&gt;0,VLOOKUP(ABS(J28-J$31),IMPS,2,TRUE),-VLOOKUP(ABS(J28-J$31),IMPS,2,TRUE))</f>
        <v>0</v>
      </c>
      <c r="L28" s="90">
        <f>Scores!L30-Scores!M30</f>
        <v>0</v>
      </c>
      <c r="M28" s="91">
        <f>IF((L28-L$31)&gt;0,VLOOKUP(ABS(L28-L$31),IMPS,2,TRUE),-VLOOKUP(ABS(L28-L$31),IMPS,2,TRUE))</f>
        <v>0</v>
      </c>
      <c r="N28" s="90">
        <f>Scores!N30-Scores!O30</f>
        <v>0</v>
      </c>
      <c r="O28" s="91">
        <f>IF((N28-N$31)&gt;0,VLOOKUP(ABS(N28-N$31),IMPS,2,TRUE),-VLOOKUP(ABS(N28-N$31),IMPS,2,TRUE))</f>
        <v>0</v>
      </c>
      <c r="P28" s="90">
        <f>Scores!P30-Scores!Q30</f>
        <v>0</v>
      </c>
      <c r="Q28" s="91">
        <f>IF((P28-P$31)&gt;0,VLOOKUP(ABS(P28-P$31),IMPS,2,TRUE),-VLOOKUP(ABS(P28-P$31),IMPS,2,TRUE))</f>
        <v>0</v>
      </c>
      <c r="R28" s="90">
        <f>Scores!R30-Scores!S30</f>
        <v>0</v>
      </c>
      <c r="S28" s="91">
        <f>IF((R28-R$31)&gt;0,VLOOKUP(ABS(R28-R$31),IMPS,2,TRUE),-VLOOKUP(ABS(R28-R$31),IMPS,2,TRUE))</f>
        <v>0</v>
      </c>
      <c r="T28" s="92">
        <f t="shared" ref="T28:T30" si="6">SUM(E28,G28,I28,K28,M28,O28,Q28,S28)</f>
        <v>0</v>
      </c>
      <c r="U28" s="93">
        <f>U19+T28</f>
        <v>0</v>
      </c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29"/>
      <c r="AH28" s="29"/>
      <c r="AI28" s="29"/>
      <c r="AJ28" s="29"/>
      <c r="AK28" s="29"/>
    </row>
    <row r="29" spans="1:37" x14ac:dyDescent="0.25">
      <c r="A29" s="29"/>
      <c r="B29" s="89" t="str">
        <f t="shared" si="5"/>
        <v>2. /</v>
      </c>
      <c r="C29" s="89" t="str">
        <f>Scores!C31</f>
        <v>NS</v>
      </c>
      <c r="D29" s="90">
        <f>Scores!E31-Scores!D31</f>
        <v>0</v>
      </c>
      <c r="E29" s="91">
        <f>IF((D29-D$31)&lt;0,VLOOKUP(ABS(D29-D$31),IMPS,2,TRUE),-VLOOKUP(ABS(D29-D$31),IMPS,2,TRUE))</f>
        <v>0</v>
      </c>
      <c r="F29" s="90">
        <f>Scores!G31-Scores!F31</f>
        <v>0</v>
      </c>
      <c r="G29" s="91">
        <f>IF((F29-F$31)&lt;0,VLOOKUP(ABS(F29-F$31),IMPS,2,TRUE),-VLOOKUP(ABS(F29-F$31),IMPS,2,TRUE))</f>
        <v>0</v>
      </c>
      <c r="H29" s="90">
        <f>Scores!I31-Scores!H31</f>
        <v>0</v>
      </c>
      <c r="I29" s="91">
        <f>IF((H29-H$31)&lt;0,VLOOKUP(ABS(H29-H$31),IMPS,2,TRUE),-VLOOKUP(ABS(H29-H$31),IMPS,2,TRUE))</f>
        <v>0</v>
      </c>
      <c r="J29" s="90">
        <f>Scores!K31-Scores!J31</f>
        <v>0</v>
      </c>
      <c r="K29" s="91">
        <f>IF((J29-J$31)&lt;0,VLOOKUP(ABS(J29-J$31),IMPS,2,TRUE),-VLOOKUP(ABS(J29-J$31),IMPS,2,TRUE))</f>
        <v>0</v>
      </c>
      <c r="L29" s="90">
        <f>Scores!M31-Scores!L31</f>
        <v>0</v>
      </c>
      <c r="M29" s="91">
        <f>IF((L29-L$31)&lt;0,VLOOKUP(ABS(L29-L$31),IMPS,2,TRUE),-VLOOKUP(ABS(L29-L$31),IMPS,2,TRUE))</f>
        <v>0</v>
      </c>
      <c r="N29" s="90">
        <f>Scores!O31-Scores!N31</f>
        <v>0</v>
      </c>
      <c r="O29" s="91">
        <f>IF((N29-N$31)&lt;0,VLOOKUP(ABS(N29-N$31),IMPS,2,TRUE),-VLOOKUP(ABS(N29-N$31),IMPS,2,TRUE))</f>
        <v>0</v>
      </c>
      <c r="P29" s="90">
        <f>Scores!Q31-Scores!P31</f>
        <v>0</v>
      </c>
      <c r="Q29" s="91">
        <f>IF((P29-P$31)&lt;0,VLOOKUP(ABS(P29-P$31),IMPS,2,TRUE),-VLOOKUP(ABS(P29-P$31),IMPS,2,TRUE))</f>
        <v>0</v>
      </c>
      <c r="R29" s="90">
        <f>Scores!S31-Scores!R31</f>
        <v>0</v>
      </c>
      <c r="S29" s="91">
        <f>IF((R29-R$31)&lt;0,VLOOKUP(ABS(R29-R$31),IMPS,2,TRUE),-VLOOKUP(ABS(R29-R$31),IMPS,2,TRUE))</f>
        <v>0</v>
      </c>
      <c r="T29" s="92">
        <f t="shared" si="6"/>
        <v>0</v>
      </c>
      <c r="U29" s="93">
        <f>U20+T29</f>
        <v>0</v>
      </c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29"/>
      <c r="AI29" s="29"/>
      <c r="AJ29" s="29"/>
      <c r="AK29" s="29"/>
    </row>
    <row r="30" spans="1:37" ht="15.75" thickBot="1" x14ac:dyDescent="0.3">
      <c r="A30" s="29"/>
      <c r="B30" s="89" t="str">
        <f t="shared" si="5"/>
        <v>4. /</v>
      </c>
      <c r="C30" s="89" t="str">
        <f>Scores!C32</f>
        <v>NS</v>
      </c>
      <c r="D30" s="95">
        <f>Scores!E32-Scores!D32</f>
        <v>0</v>
      </c>
      <c r="E30" s="96">
        <f>IF((D30-D$31)&lt;0,VLOOKUP(ABS(D30-D$31),IMPS,2,TRUE),-VLOOKUP(ABS(D30-D$31),IMPS,2,TRUE))</f>
        <v>0</v>
      </c>
      <c r="F30" s="95">
        <f>Scores!G32-Scores!F32</f>
        <v>0</v>
      </c>
      <c r="G30" s="96">
        <f>IF((F30-F$31)&lt;0,VLOOKUP(ABS(F30-F$31),IMPS,2,TRUE),-VLOOKUP(ABS(F30-F$31),IMPS,2,TRUE))</f>
        <v>0</v>
      </c>
      <c r="H30" s="95">
        <f>Scores!I32-Scores!H32</f>
        <v>0</v>
      </c>
      <c r="I30" s="96">
        <f>IF((H30-H$31)&lt;0,VLOOKUP(ABS(H30-H$31),IMPS,2,TRUE),-VLOOKUP(ABS(H30-H$31),IMPS,2,TRUE))</f>
        <v>0</v>
      </c>
      <c r="J30" s="95">
        <f>Scores!K32-Scores!J32</f>
        <v>0</v>
      </c>
      <c r="K30" s="96">
        <f>IF((J30-J$31)&lt;0,VLOOKUP(ABS(J30-J$31),IMPS,2,TRUE),-VLOOKUP(ABS(J30-J$31),IMPS,2,TRUE))</f>
        <v>0</v>
      </c>
      <c r="L30" s="95">
        <f>Scores!M32-Scores!L32</f>
        <v>0</v>
      </c>
      <c r="M30" s="96">
        <f>IF((L30-L$31)&lt;0,VLOOKUP(ABS(L30-L$31),IMPS,2,TRUE),-VLOOKUP(ABS(L30-L$31),IMPS,2,TRUE))</f>
        <v>0</v>
      </c>
      <c r="N30" s="95">
        <f>Scores!O32-Scores!N32</f>
        <v>0</v>
      </c>
      <c r="O30" s="96">
        <f>IF((N30-N$31)&lt;0,VLOOKUP(ABS(N30-N$31),IMPS,2,TRUE),-VLOOKUP(ABS(N30-N$31),IMPS,2,TRUE))</f>
        <v>0</v>
      </c>
      <c r="P30" s="95">
        <f>Scores!Q32-Scores!P32</f>
        <v>0</v>
      </c>
      <c r="Q30" s="96">
        <f>IF((P30-P$31)&lt;0,VLOOKUP(ABS(P30-P$31),IMPS,2,TRUE),-VLOOKUP(ABS(P30-P$31),IMPS,2,TRUE))</f>
        <v>0</v>
      </c>
      <c r="R30" s="95">
        <f>Scores!S32-Scores!R32</f>
        <v>0</v>
      </c>
      <c r="S30" s="96">
        <f>IF((R30-R$31)&lt;0,VLOOKUP(ABS(R30-R$31),IMPS,2,TRUE),-VLOOKUP(ABS(R30-R$31),IMPS,2,TRUE))</f>
        <v>0</v>
      </c>
      <c r="T30" s="97">
        <f t="shared" si="6"/>
        <v>0</v>
      </c>
      <c r="U30" s="98">
        <f>U21+T30</f>
        <v>0</v>
      </c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29"/>
      <c r="AH30" s="29"/>
      <c r="AI30" s="29"/>
      <c r="AJ30" s="29"/>
      <c r="AK30" s="29"/>
    </row>
    <row r="31" spans="1:37" x14ac:dyDescent="0.25">
      <c r="A31" s="29"/>
      <c r="B31" s="51" t="s">
        <v>45</v>
      </c>
      <c r="C31" s="99"/>
      <c r="D31" s="100">
        <f>(SUM(D27:D30)-MAX(D27:D30)-MIN(D27:D30))/2</f>
        <v>0</v>
      </c>
      <c r="E31" s="54"/>
      <c r="F31" s="100">
        <f>(SUM(F27:F30)-MAX(F27:F30)-MIN(F27:F30))/2</f>
        <v>0</v>
      </c>
      <c r="G31" s="54"/>
      <c r="H31" s="100">
        <f>(SUM(H27:H30)-MAX(H27:H30)-MIN(H27:H30))/2</f>
        <v>0</v>
      </c>
      <c r="I31" s="54"/>
      <c r="J31" s="100">
        <f>(SUM(J27:J30)-MAX(J27:J30)-MIN(J27:J30))/2</f>
        <v>0</v>
      </c>
      <c r="K31" s="54"/>
      <c r="L31" s="100">
        <f>(SUM(L27:L30)-MAX(L27:L30)-MIN(L27:L30))/2</f>
        <v>0</v>
      </c>
      <c r="M31" s="54"/>
      <c r="N31" s="100">
        <f>(SUM(N27:N30)-MAX(N27:N30)-MIN(N27:N30))/2</f>
        <v>0</v>
      </c>
      <c r="O31" s="54"/>
      <c r="P31" s="100">
        <f>(SUM(P27:P30)-MAX(P27:P30)-MIN(P27:P30))/2</f>
        <v>0</v>
      </c>
      <c r="Q31" s="54"/>
      <c r="R31" s="100">
        <f>(SUM(R27:R30)-MAX(R27:R30)-MIN(R27:R30))/2</f>
        <v>0</v>
      </c>
      <c r="S31" s="54"/>
      <c r="T31" s="101"/>
      <c r="U31" s="102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29"/>
      <c r="AH31" s="29"/>
      <c r="AI31" s="29"/>
      <c r="AJ31" s="29"/>
      <c r="AK31" s="29"/>
    </row>
    <row r="32" spans="1:37" ht="15.75" thickBot="1" x14ac:dyDescent="0.3">
      <c r="A32" s="29"/>
      <c r="B32" s="103" t="s">
        <v>46</v>
      </c>
      <c r="C32" s="104"/>
      <c r="D32" s="105"/>
      <c r="E32" s="106">
        <f>Scores!D35</f>
        <v>0</v>
      </c>
      <c r="F32" s="105"/>
      <c r="G32" s="106">
        <f>Scores!F35</f>
        <v>0</v>
      </c>
      <c r="H32" s="105"/>
      <c r="I32" s="106">
        <f>Scores!H35</f>
        <v>0</v>
      </c>
      <c r="J32" s="105"/>
      <c r="K32" s="106">
        <f>Scores!J35</f>
        <v>0</v>
      </c>
      <c r="L32" s="105"/>
      <c r="M32" s="106">
        <f>Scores!L35</f>
        <v>0</v>
      </c>
      <c r="N32" s="105"/>
      <c r="O32" s="106">
        <f>Scores!N35</f>
        <v>0</v>
      </c>
      <c r="P32" s="105"/>
      <c r="Q32" s="106">
        <f>Scores!P35</f>
        <v>0</v>
      </c>
      <c r="R32" s="105"/>
      <c r="S32" s="106">
        <f>Scores!R35</f>
        <v>0</v>
      </c>
      <c r="T32" s="50">
        <f t="shared" ref="T32" si="7">SUM(E32,G32,I32,K32,M32,O32,Q32,S32)</f>
        <v>0</v>
      </c>
      <c r="U32" s="61">
        <f>U23+T32</f>
        <v>0</v>
      </c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29"/>
      <c r="AH32" s="29"/>
      <c r="AI32" s="29"/>
      <c r="AJ32" s="29"/>
      <c r="AK32" s="29"/>
    </row>
    <row r="33" spans="1:37" ht="15.75" thickBot="1" x14ac:dyDescent="0.3">
      <c r="A33" s="29"/>
      <c r="B33" s="62"/>
      <c r="C33" s="62"/>
      <c r="D33" s="62"/>
      <c r="E33" s="62"/>
      <c r="F33" s="62"/>
      <c r="G33" s="62"/>
      <c r="H33" s="62"/>
      <c r="I33" s="62"/>
      <c r="J33" s="62"/>
      <c r="K33" s="62"/>
      <c r="L33" s="62"/>
      <c r="M33" s="62"/>
      <c r="N33" s="62"/>
      <c r="O33" s="62"/>
      <c r="P33" s="62"/>
      <c r="Q33" s="62"/>
      <c r="R33" s="62"/>
      <c r="S33" s="62"/>
      <c r="T33" s="30"/>
      <c r="U33" s="30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29"/>
      <c r="AI33" s="29"/>
      <c r="AJ33" s="29"/>
      <c r="AK33" s="29"/>
    </row>
    <row r="34" spans="1:37" ht="15.75" thickBot="1" x14ac:dyDescent="0.3">
      <c r="A34" s="29"/>
      <c r="B34" s="80" t="s">
        <v>95</v>
      </c>
      <c r="C34" s="81"/>
      <c r="D34" s="346" t="s">
        <v>19</v>
      </c>
      <c r="E34" s="347"/>
      <c r="F34" s="346" t="s">
        <v>34</v>
      </c>
      <c r="G34" s="347"/>
      <c r="H34" s="346" t="s">
        <v>35</v>
      </c>
      <c r="I34" s="347"/>
      <c r="J34" s="346" t="s">
        <v>36</v>
      </c>
      <c r="K34" s="347"/>
      <c r="L34" s="346" t="s">
        <v>37</v>
      </c>
      <c r="M34" s="347"/>
      <c r="N34" s="346" t="s">
        <v>38</v>
      </c>
      <c r="O34" s="347"/>
      <c r="P34" s="346" t="s">
        <v>39</v>
      </c>
      <c r="Q34" s="347"/>
      <c r="R34" s="346" t="s">
        <v>40</v>
      </c>
      <c r="S34" s="347"/>
      <c r="T34" s="30"/>
      <c r="U34" s="30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</row>
    <row r="35" spans="1:37" x14ac:dyDescent="0.25">
      <c r="A35" s="29"/>
      <c r="B35" s="82" t="s">
        <v>8</v>
      </c>
      <c r="C35" s="83" t="s">
        <v>73</v>
      </c>
      <c r="D35" s="84" t="s">
        <v>7</v>
      </c>
      <c r="E35" s="85" t="s">
        <v>6</v>
      </c>
      <c r="F35" s="84" t="s">
        <v>7</v>
      </c>
      <c r="G35" s="85" t="s">
        <v>6</v>
      </c>
      <c r="H35" s="84" t="s">
        <v>7</v>
      </c>
      <c r="I35" s="85" t="s">
        <v>6</v>
      </c>
      <c r="J35" s="84" t="s">
        <v>7</v>
      </c>
      <c r="K35" s="85" t="s">
        <v>6</v>
      </c>
      <c r="L35" s="84" t="s">
        <v>7</v>
      </c>
      <c r="M35" s="85" t="s">
        <v>6</v>
      </c>
      <c r="N35" s="84" t="s">
        <v>7</v>
      </c>
      <c r="O35" s="85" t="s">
        <v>6</v>
      </c>
      <c r="P35" s="84" t="s">
        <v>7</v>
      </c>
      <c r="Q35" s="85" t="s">
        <v>6</v>
      </c>
      <c r="R35" s="84" t="s">
        <v>7</v>
      </c>
      <c r="S35" s="86" t="s">
        <v>6</v>
      </c>
      <c r="T35" s="87" t="s">
        <v>44</v>
      </c>
      <c r="U35" s="88" t="s">
        <v>49</v>
      </c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29"/>
      <c r="AH35" s="29"/>
      <c r="AI35" s="29"/>
      <c r="AJ35" s="29"/>
      <c r="AK35" s="29"/>
    </row>
    <row r="36" spans="1:37" x14ac:dyDescent="0.25">
      <c r="A36" s="29"/>
      <c r="B36" s="89" t="str">
        <f>B27</f>
        <v>1. /</v>
      </c>
      <c r="C36" s="89" t="str">
        <f>Scores!C39</f>
        <v>EW</v>
      </c>
      <c r="D36" s="90">
        <f>Scores!D39-Scores!E39</f>
        <v>0</v>
      </c>
      <c r="E36" s="91">
        <f>IF((D36-D$40)&gt;0,VLOOKUP(ABS(D36-D$40),IMPS,2,TRUE),-VLOOKUP(ABS(D36-D$40),IMPS,2,TRUE))</f>
        <v>0</v>
      </c>
      <c r="F36" s="90">
        <f>Scores!F39-Scores!G39</f>
        <v>0</v>
      </c>
      <c r="G36" s="91">
        <f>IF((F36-F$40)&gt;0,VLOOKUP(ABS(F36-F$40),IMPS,2,TRUE),-VLOOKUP(ABS(F36-F$40),IMPS,2,TRUE))</f>
        <v>0</v>
      </c>
      <c r="H36" s="90">
        <f>Scores!H39-Scores!I39</f>
        <v>0</v>
      </c>
      <c r="I36" s="91">
        <f>IF((H36-H$40)&gt;0,VLOOKUP(ABS(H36-H$40),IMPS,2,TRUE),-VLOOKUP(ABS(H36-H$40),IMPS,2,TRUE))</f>
        <v>0</v>
      </c>
      <c r="J36" s="90">
        <f>Scores!J39-Scores!K39</f>
        <v>0</v>
      </c>
      <c r="K36" s="91">
        <f>IF((J36-J$40)&gt;0,VLOOKUP(ABS(J36-J$40),IMPS,2,TRUE),-VLOOKUP(ABS(J36-J$40),IMPS,2,TRUE))</f>
        <v>0</v>
      </c>
      <c r="L36" s="90">
        <f>Scores!L39-Scores!M39</f>
        <v>0</v>
      </c>
      <c r="M36" s="91">
        <f>IF((L36-L$40)&gt;0,VLOOKUP(ABS(L36-L$40),IMPS,2,TRUE),-VLOOKUP(ABS(L36-L$40),IMPS,2,TRUE))</f>
        <v>0</v>
      </c>
      <c r="N36" s="90">
        <f>Scores!N39-Scores!O39</f>
        <v>0</v>
      </c>
      <c r="O36" s="91">
        <f>IF((N36-N$40)&gt;0,VLOOKUP(ABS(N36-N$40),IMPS,2,TRUE),-VLOOKUP(ABS(N36-N$40),IMPS,2,TRUE))</f>
        <v>0</v>
      </c>
      <c r="P36" s="90">
        <f>Scores!P39-Scores!Q39</f>
        <v>0</v>
      </c>
      <c r="Q36" s="91">
        <f>IF((P36-P$40)&gt;0,VLOOKUP(ABS(P36-P$40),IMPS,2,TRUE),-VLOOKUP(ABS(P36-P$40),IMPS,2,TRUE))</f>
        <v>0</v>
      </c>
      <c r="R36" s="90">
        <f>Scores!R39-Scores!S39</f>
        <v>0</v>
      </c>
      <c r="S36" s="91">
        <f>IF((R36-R$40)&gt;0,VLOOKUP(ABS(R36-R$40),IMPS,2,TRUE),-VLOOKUP(ABS(R36-R$40),IMPS,2,TRUE))</f>
        <v>0</v>
      </c>
      <c r="T36" s="92">
        <f>SUM(E36,G36,I36,K36,M36,O36,Q36,S36)</f>
        <v>0</v>
      </c>
      <c r="U36" s="93">
        <f>U27+T36</f>
        <v>0</v>
      </c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9"/>
    </row>
    <row r="37" spans="1:37" x14ac:dyDescent="0.25">
      <c r="A37" s="29"/>
      <c r="B37" s="89" t="str">
        <f t="shared" ref="B37:B39" si="8">B28</f>
        <v>3. /</v>
      </c>
      <c r="C37" s="89" t="str">
        <f>Scores!C40</f>
        <v>EW</v>
      </c>
      <c r="D37" s="90">
        <f>Scores!D40-Scores!E40</f>
        <v>0</v>
      </c>
      <c r="E37" s="91">
        <f>IF((D37-D$40)&gt;0,VLOOKUP(ABS(D37-D$40),IMPS,2,TRUE),-VLOOKUP(ABS(D37-D$40),IMPS,2,TRUE))</f>
        <v>0</v>
      </c>
      <c r="F37" s="90">
        <f>Scores!F40-Scores!G40</f>
        <v>0</v>
      </c>
      <c r="G37" s="91">
        <f>IF((F37-F$40)&gt;0,VLOOKUP(ABS(F37-F$40),IMPS,2,TRUE),-VLOOKUP(ABS(F37-F$40),IMPS,2,TRUE))</f>
        <v>0</v>
      </c>
      <c r="H37" s="90">
        <f>Scores!H40-Scores!I40</f>
        <v>0</v>
      </c>
      <c r="I37" s="91">
        <f>IF((H37-H$40)&gt;0,VLOOKUP(ABS(H37-H$40),IMPS,2,TRUE),-VLOOKUP(ABS(H37-H$40),IMPS,2,TRUE))</f>
        <v>0</v>
      </c>
      <c r="J37" s="90">
        <f>Scores!J40-Scores!K40</f>
        <v>0</v>
      </c>
      <c r="K37" s="91">
        <f>IF((J37-J$40)&gt;0,VLOOKUP(ABS(J37-J$40),IMPS,2,TRUE),-VLOOKUP(ABS(J37-J$40),IMPS,2,TRUE))</f>
        <v>0</v>
      </c>
      <c r="L37" s="90">
        <f>Scores!L40-Scores!M40</f>
        <v>0</v>
      </c>
      <c r="M37" s="91">
        <f>IF((L37-L$40)&gt;0,VLOOKUP(ABS(L37-L$40),IMPS,2,TRUE),-VLOOKUP(ABS(L37-L$40),IMPS,2,TRUE))</f>
        <v>0</v>
      </c>
      <c r="N37" s="90">
        <f>Scores!N40-Scores!O40</f>
        <v>0</v>
      </c>
      <c r="O37" s="91">
        <f>IF((N37-N$40)&gt;0,VLOOKUP(ABS(N37-N$40),IMPS,2,TRUE),-VLOOKUP(ABS(N37-N$40),IMPS,2,TRUE))</f>
        <v>0</v>
      </c>
      <c r="P37" s="90">
        <f>Scores!P40-Scores!Q40</f>
        <v>0</v>
      </c>
      <c r="Q37" s="91">
        <f>IF((P37-P$40)&gt;0,VLOOKUP(ABS(P37-P$40),IMPS,2,TRUE),-VLOOKUP(ABS(P37-P$40),IMPS,2,TRUE))</f>
        <v>0</v>
      </c>
      <c r="R37" s="90">
        <f>Scores!R40-Scores!S40</f>
        <v>0</v>
      </c>
      <c r="S37" s="91">
        <f>IF((R37-R$40)&gt;0,VLOOKUP(ABS(R37-R$40),IMPS,2,TRUE),-VLOOKUP(ABS(R37-R$40),IMPS,2,TRUE))</f>
        <v>0</v>
      </c>
      <c r="T37" s="92">
        <f t="shared" ref="T37:T39" si="9">SUM(E37,G37,I37,K37,M37,O37,Q37,S37)</f>
        <v>0</v>
      </c>
      <c r="U37" s="93">
        <f>U28+T37</f>
        <v>0</v>
      </c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9"/>
    </row>
    <row r="38" spans="1:37" x14ac:dyDescent="0.25">
      <c r="A38" s="29"/>
      <c r="B38" s="89" t="str">
        <f t="shared" si="8"/>
        <v>2. /</v>
      </c>
      <c r="C38" s="89" t="str">
        <f>Scores!C41</f>
        <v>NS</v>
      </c>
      <c r="D38" s="90">
        <f>Scores!E41-Scores!D41</f>
        <v>0</v>
      </c>
      <c r="E38" s="91">
        <f>IF((D38-D$40)&lt;0,VLOOKUP(ABS(D38-D$40),IMPS,2,TRUE),-VLOOKUP(ABS(D38-D$40),IMPS,2,TRUE))</f>
        <v>0</v>
      </c>
      <c r="F38" s="90">
        <f>Scores!G41-Scores!F41</f>
        <v>0</v>
      </c>
      <c r="G38" s="91">
        <f>IF((F38-F$40)&lt;0,VLOOKUP(ABS(F38-F$40),IMPS,2,TRUE),-VLOOKUP(ABS(F38-F$40),IMPS,2,TRUE))</f>
        <v>0</v>
      </c>
      <c r="H38" s="90">
        <f>Scores!I41-Scores!H41</f>
        <v>0</v>
      </c>
      <c r="I38" s="91">
        <f>IF((H38-H$40)&lt;0,VLOOKUP(ABS(H38-H$40),IMPS,2,TRUE),-VLOOKUP(ABS(H38-H$40),IMPS,2,TRUE))</f>
        <v>0</v>
      </c>
      <c r="J38" s="90">
        <f>Scores!K41-Scores!J41</f>
        <v>0</v>
      </c>
      <c r="K38" s="91">
        <f>IF((J38-J$40)&lt;0,VLOOKUP(ABS(J38-J$40),IMPS,2,TRUE),-VLOOKUP(ABS(J38-J$40),IMPS,2,TRUE))</f>
        <v>0</v>
      </c>
      <c r="L38" s="90">
        <f>Scores!M41-Scores!L41</f>
        <v>0</v>
      </c>
      <c r="M38" s="91">
        <f>IF((L38-L$40)&lt;0,VLOOKUP(ABS(L38-L$40),IMPS,2,TRUE),-VLOOKUP(ABS(L38-L$40),IMPS,2,TRUE))</f>
        <v>0</v>
      </c>
      <c r="N38" s="90">
        <f>Scores!O41-Scores!N41</f>
        <v>0</v>
      </c>
      <c r="O38" s="91">
        <f>IF((N38-N$40)&lt;0,VLOOKUP(ABS(N38-N$40),IMPS,2,TRUE),-VLOOKUP(ABS(N38-N$40),IMPS,2,TRUE))</f>
        <v>0</v>
      </c>
      <c r="P38" s="90">
        <f>Scores!Q41-Scores!P41</f>
        <v>0</v>
      </c>
      <c r="Q38" s="91">
        <f>IF((P38-P$40)&lt;0,VLOOKUP(ABS(P38-P$40),IMPS,2,TRUE),-VLOOKUP(ABS(P38-P$40),IMPS,2,TRUE))</f>
        <v>0</v>
      </c>
      <c r="R38" s="90">
        <f>Scores!S41-Scores!R41</f>
        <v>0</v>
      </c>
      <c r="S38" s="91">
        <f>IF((R38-R$40)&lt;0,VLOOKUP(ABS(R38-R$40),IMPS,2,TRUE),-VLOOKUP(ABS(R38-R$40),IMPS,2,TRUE))</f>
        <v>0</v>
      </c>
      <c r="T38" s="92">
        <f t="shared" si="9"/>
        <v>0</v>
      </c>
      <c r="U38" s="93">
        <f>U29+T38</f>
        <v>0</v>
      </c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29"/>
      <c r="AH38" s="29"/>
      <c r="AI38" s="29"/>
      <c r="AJ38" s="29"/>
      <c r="AK38" s="29"/>
    </row>
    <row r="39" spans="1:37" ht="15.75" thickBot="1" x14ac:dyDescent="0.3">
      <c r="A39" s="29"/>
      <c r="B39" s="89" t="str">
        <f t="shared" si="8"/>
        <v>4. /</v>
      </c>
      <c r="C39" s="89" t="str">
        <f>Scores!C42</f>
        <v>NS</v>
      </c>
      <c r="D39" s="95">
        <f>Scores!E42-Scores!D42</f>
        <v>0</v>
      </c>
      <c r="E39" s="96">
        <f>IF((D39-D$40)&lt;0,VLOOKUP(ABS(D39-D$40),IMPS,2,TRUE),-VLOOKUP(ABS(D39-D$40),IMPS,2,TRUE))</f>
        <v>0</v>
      </c>
      <c r="F39" s="95">
        <f>Scores!G42-Scores!F42</f>
        <v>0</v>
      </c>
      <c r="G39" s="96">
        <f>IF((F39-F$40)&lt;0,VLOOKUP(ABS(F39-F$40),IMPS,2,TRUE),-VLOOKUP(ABS(F39-F$40),IMPS,2,TRUE))</f>
        <v>0</v>
      </c>
      <c r="H39" s="95">
        <f>Scores!I42-Scores!H42</f>
        <v>0</v>
      </c>
      <c r="I39" s="96">
        <f>IF((H39-H$40)&lt;0,VLOOKUP(ABS(H39-H$40),IMPS,2,TRUE),-VLOOKUP(ABS(H39-H$40),IMPS,2,TRUE))</f>
        <v>0</v>
      </c>
      <c r="J39" s="95">
        <f>Scores!K42-Scores!J42</f>
        <v>0</v>
      </c>
      <c r="K39" s="96">
        <f>IF((J39-J$40)&lt;0,VLOOKUP(ABS(J39-J$40),IMPS,2,TRUE),-VLOOKUP(ABS(J39-J$40),IMPS,2,TRUE))</f>
        <v>0</v>
      </c>
      <c r="L39" s="95">
        <f>Scores!M42-Scores!L42</f>
        <v>0</v>
      </c>
      <c r="M39" s="96">
        <f>IF((L39-L$40)&lt;0,VLOOKUP(ABS(L39-L$40),IMPS,2,TRUE),-VLOOKUP(ABS(L39-L$40),IMPS,2,TRUE))</f>
        <v>0</v>
      </c>
      <c r="N39" s="95">
        <f>Scores!O42-Scores!N42</f>
        <v>0</v>
      </c>
      <c r="O39" s="96">
        <f>IF((N39-N$40)&lt;0,VLOOKUP(ABS(N39-N$40),IMPS,2,TRUE),-VLOOKUP(ABS(N39-N$40),IMPS,2,TRUE))</f>
        <v>0</v>
      </c>
      <c r="P39" s="95">
        <f>Scores!Q42-Scores!P42</f>
        <v>0</v>
      </c>
      <c r="Q39" s="96">
        <f>IF((P39-P$40)&lt;0,VLOOKUP(ABS(P39-P$40),IMPS,2,TRUE),-VLOOKUP(ABS(P39-P$40),IMPS,2,TRUE))</f>
        <v>0</v>
      </c>
      <c r="R39" s="95">
        <f>Scores!S42-Scores!R42</f>
        <v>0</v>
      </c>
      <c r="S39" s="96">
        <f>IF((R39-R$40)&lt;0,VLOOKUP(ABS(R39-R$40),IMPS,2,TRUE),-VLOOKUP(ABS(R39-R$40),IMPS,2,TRUE))</f>
        <v>0</v>
      </c>
      <c r="T39" s="97">
        <f t="shared" si="9"/>
        <v>0</v>
      </c>
      <c r="U39" s="98">
        <f>U30+T39</f>
        <v>0</v>
      </c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29"/>
      <c r="AH39" s="29"/>
      <c r="AI39" s="29"/>
      <c r="AJ39" s="29"/>
      <c r="AK39" s="29"/>
    </row>
    <row r="40" spans="1:37" x14ac:dyDescent="0.25">
      <c r="A40" s="29"/>
      <c r="B40" s="51" t="s">
        <v>45</v>
      </c>
      <c r="C40" s="99"/>
      <c r="D40" s="100">
        <f>(SUM(D36:D39)-MAX(D36:D39)-MIN(D36:D39))/2</f>
        <v>0</v>
      </c>
      <c r="E40" s="54"/>
      <c r="F40" s="100">
        <f>(SUM(F36:F39)-MAX(F36:F39)-MIN(F36:F39))/2</f>
        <v>0</v>
      </c>
      <c r="G40" s="54"/>
      <c r="H40" s="100">
        <f>(SUM(H36:H39)-MAX(H36:H39)-MIN(H36:H39))/2</f>
        <v>0</v>
      </c>
      <c r="I40" s="54"/>
      <c r="J40" s="100">
        <f>(SUM(J36:J39)-MAX(J36:J39)-MIN(J36:J39))/2</f>
        <v>0</v>
      </c>
      <c r="K40" s="54"/>
      <c r="L40" s="100">
        <f>(SUM(L36:L39)-MAX(L36:L39)-MIN(L36:L39))/2</f>
        <v>0</v>
      </c>
      <c r="M40" s="54"/>
      <c r="N40" s="100">
        <f>(SUM(N36:N39)-MAX(N36:N39)-MIN(N36:N39))/2</f>
        <v>0</v>
      </c>
      <c r="O40" s="54"/>
      <c r="P40" s="100">
        <f>(SUM(P36:P39)-MAX(P36:P39)-MIN(P36:P39))/2</f>
        <v>0</v>
      </c>
      <c r="Q40" s="54"/>
      <c r="R40" s="100">
        <f>(SUM(R36:R39)-MAX(R36:R39)-MIN(R36:R39))/2</f>
        <v>0</v>
      </c>
      <c r="S40" s="54"/>
      <c r="T40" s="101"/>
      <c r="U40" s="102"/>
      <c r="V40" s="29"/>
      <c r="W40" s="29"/>
      <c r="X40" s="29"/>
      <c r="Y40" s="29"/>
      <c r="Z40" s="29"/>
      <c r="AA40" s="29"/>
      <c r="AB40" s="29"/>
      <c r="AC40" s="29"/>
      <c r="AD40" s="29"/>
      <c r="AE40" s="29"/>
      <c r="AF40" s="29"/>
      <c r="AG40" s="29"/>
      <c r="AH40" s="29"/>
      <c r="AI40" s="29"/>
      <c r="AJ40" s="29"/>
      <c r="AK40" s="29"/>
    </row>
    <row r="41" spans="1:37" ht="15.75" thickBot="1" x14ac:dyDescent="0.3">
      <c r="A41" s="29"/>
      <c r="B41" s="103" t="s">
        <v>46</v>
      </c>
      <c r="C41" s="104"/>
      <c r="D41" s="105"/>
      <c r="E41" s="106">
        <f>Scores!D45</f>
        <v>0</v>
      </c>
      <c r="F41" s="105"/>
      <c r="G41" s="106">
        <f>Scores!F45</f>
        <v>0</v>
      </c>
      <c r="H41" s="105"/>
      <c r="I41" s="106">
        <f>Scores!H45</f>
        <v>0</v>
      </c>
      <c r="J41" s="105"/>
      <c r="K41" s="106">
        <f>Scores!J45</f>
        <v>0</v>
      </c>
      <c r="L41" s="105"/>
      <c r="M41" s="106">
        <f>Scores!L45</f>
        <v>0</v>
      </c>
      <c r="N41" s="105"/>
      <c r="O41" s="106">
        <f>Scores!N45</f>
        <v>0</v>
      </c>
      <c r="P41" s="105"/>
      <c r="Q41" s="106">
        <f>Scores!P45</f>
        <v>0</v>
      </c>
      <c r="R41" s="105"/>
      <c r="S41" s="106">
        <f>Scores!R45</f>
        <v>0</v>
      </c>
      <c r="T41" s="50">
        <f t="shared" ref="T41" si="10">SUM(E41,G41,I41,K41,M41,O41,Q41,S41)</f>
        <v>0</v>
      </c>
      <c r="U41" s="61">
        <f>U32+T41</f>
        <v>0</v>
      </c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29"/>
      <c r="AH41" s="29"/>
      <c r="AI41" s="29"/>
      <c r="AJ41" s="29"/>
      <c r="AK41" s="29"/>
    </row>
    <row r="42" spans="1:37" ht="15.75" thickBot="1" x14ac:dyDescent="0.3">
      <c r="A42" s="29"/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107" t="s">
        <v>4</v>
      </c>
      <c r="U42" s="108" t="str">
        <f>VLOOKUP(U41,VPS,2,TRUE)&amp;"-"&amp;(20-VLOOKUP(U41,VPS,2,TRUE))</f>
        <v>10-10</v>
      </c>
      <c r="V42" s="29"/>
      <c r="W42" s="29"/>
      <c r="X42" s="29"/>
      <c r="Y42" s="29"/>
      <c r="Z42" s="29"/>
      <c r="AA42" s="29"/>
      <c r="AB42" s="29"/>
      <c r="AC42" s="29"/>
      <c r="AD42" s="29"/>
      <c r="AE42" s="29"/>
      <c r="AF42" s="29"/>
      <c r="AG42" s="29"/>
      <c r="AH42" s="29"/>
      <c r="AI42" s="29"/>
      <c r="AJ42" s="29"/>
      <c r="AK42" s="29"/>
    </row>
    <row r="43" spans="1:37" x14ac:dyDescent="0.25">
      <c r="A43" s="29"/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29"/>
      <c r="AH43" s="29"/>
      <c r="AI43" s="29"/>
      <c r="AJ43" s="29"/>
      <c r="AK43" s="29"/>
    </row>
    <row r="44" spans="1:37" x14ac:dyDescent="0.25">
      <c r="A44" s="29"/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29"/>
      <c r="AH44" s="29"/>
      <c r="AI44" s="29"/>
      <c r="AJ44" s="29"/>
      <c r="AK44" s="29"/>
    </row>
    <row r="45" spans="1:37" x14ac:dyDescent="0.25">
      <c r="A45" s="29"/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29"/>
      <c r="AI45" s="29"/>
      <c r="AJ45" s="29"/>
      <c r="AK45" s="29"/>
    </row>
    <row r="46" spans="1:37" x14ac:dyDescent="0.25">
      <c r="A46" s="29"/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29"/>
      <c r="AH46" s="29"/>
      <c r="AI46" s="29"/>
      <c r="AJ46" s="29"/>
      <c r="AK46" s="29"/>
    </row>
    <row r="47" spans="1:37" x14ac:dyDescent="0.25">
      <c r="A47" s="29"/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29"/>
      <c r="AG47" s="29"/>
      <c r="AH47" s="29"/>
      <c r="AI47" s="29"/>
      <c r="AJ47" s="29"/>
      <c r="AK47" s="29"/>
    </row>
    <row r="48" spans="1:37" x14ac:dyDescent="0.25">
      <c r="A48" s="29"/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/>
      <c r="AF48" s="29"/>
      <c r="AG48" s="29"/>
      <c r="AH48" s="29"/>
      <c r="AI48" s="29"/>
      <c r="AJ48" s="29"/>
      <c r="AK48" s="29"/>
    </row>
    <row r="49" spans="1:37" x14ac:dyDescent="0.25">
      <c r="A49" s="29"/>
      <c r="B49" s="29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29"/>
      <c r="AG49" s="29"/>
      <c r="AH49" s="29"/>
      <c r="AI49" s="29"/>
      <c r="AJ49" s="29"/>
      <c r="AK49" s="29"/>
    </row>
    <row r="50" spans="1:37" x14ac:dyDescent="0.25">
      <c r="A50" s="29"/>
      <c r="B50" s="29"/>
      <c r="C50" s="29"/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9"/>
      <c r="AG50" s="29"/>
      <c r="AH50" s="29"/>
      <c r="AI50" s="29"/>
      <c r="AJ50" s="29"/>
      <c r="AK50" s="29"/>
    </row>
    <row r="51" spans="1:37" x14ac:dyDescent="0.25">
      <c r="A51" s="29"/>
      <c r="B51" s="29"/>
      <c r="C51" s="29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  <c r="AG51" s="29"/>
      <c r="AH51" s="29"/>
      <c r="AI51" s="29"/>
      <c r="AJ51" s="29"/>
      <c r="AK51" s="29"/>
    </row>
    <row r="52" spans="1:37" x14ac:dyDescent="0.25">
      <c r="A52" s="29"/>
      <c r="B52" s="29"/>
      <c r="C52" s="29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  <c r="AE52" s="29"/>
      <c r="AF52" s="29"/>
      <c r="AG52" s="29"/>
      <c r="AH52" s="29"/>
      <c r="AI52" s="29"/>
      <c r="AJ52" s="29"/>
      <c r="AK52" s="29"/>
    </row>
    <row r="53" spans="1:37" x14ac:dyDescent="0.25">
      <c r="A53" s="29"/>
      <c r="B53" s="29"/>
      <c r="C53" s="29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29"/>
      <c r="AG53" s="29"/>
      <c r="AH53" s="29"/>
      <c r="AI53" s="29"/>
      <c r="AJ53" s="29"/>
      <c r="AK53" s="29"/>
    </row>
    <row r="54" spans="1:37" x14ac:dyDescent="0.25">
      <c r="A54" s="29"/>
      <c r="B54" s="29"/>
      <c r="C54" s="29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29"/>
      <c r="AG54" s="29"/>
      <c r="AH54" s="29"/>
      <c r="AI54" s="29"/>
      <c r="AJ54" s="29"/>
      <c r="AK54" s="29"/>
    </row>
    <row r="55" spans="1:37" x14ac:dyDescent="0.25">
      <c r="A55" s="29"/>
      <c r="B55" s="29"/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29"/>
      <c r="AG55" s="29"/>
      <c r="AH55" s="29"/>
      <c r="AI55" s="29"/>
      <c r="AJ55" s="29"/>
      <c r="AK55" s="29"/>
    </row>
    <row r="56" spans="1:37" x14ac:dyDescent="0.25">
      <c r="A56" s="29"/>
      <c r="B56" s="29"/>
      <c r="C56" s="29"/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D56" s="29"/>
      <c r="AE56" s="29"/>
      <c r="AF56" s="29"/>
      <c r="AG56" s="29"/>
      <c r="AH56" s="29"/>
      <c r="AI56" s="29"/>
      <c r="AJ56" s="29"/>
      <c r="AK56" s="29"/>
    </row>
    <row r="57" spans="1:37" x14ac:dyDescent="0.25">
      <c r="A57" s="29"/>
      <c r="B57" s="29"/>
      <c r="C57" s="29"/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  <c r="AA57" s="29"/>
      <c r="AB57" s="29"/>
      <c r="AC57" s="29"/>
      <c r="AD57" s="29"/>
      <c r="AE57" s="29"/>
      <c r="AF57" s="29"/>
      <c r="AG57" s="29"/>
      <c r="AH57" s="29"/>
      <c r="AI57" s="29"/>
      <c r="AJ57" s="29"/>
      <c r="AK57" s="29"/>
    </row>
    <row r="58" spans="1:37" x14ac:dyDescent="0.25">
      <c r="A58" s="29"/>
      <c r="B58" s="29"/>
      <c r="C58" s="29"/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9"/>
      <c r="AA58" s="29"/>
      <c r="AB58" s="29"/>
      <c r="AC58" s="29"/>
      <c r="AD58" s="29"/>
      <c r="AE58" s="29"/>
      <c r="AF58" s="29"/>
      <c r="AG58" s="29"/>
      <c r="AH58" s="29"/>
      <c r="AI58" s="29"/>
      <c r="AJ58" s="29"/>
      <c r="AK58" s="29"/>
    </row>
    <row r="59" spans="1:37" x14ac:dyDescent="0.25">
      <c r="A59" s="29"/>
      <c r="B59" s="29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</row>
    <row r="60" spans="1:37" x14ac:dyDescent="0.25">
      <c r="A60" s="29"/>
      <c r="B60" s="29"/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29"/>
      <c r="AI60" s="29"/>
      <c r="AJ60" s="29"/>
      <c r="AK60" s="29"/>
    </row>
    <row r="61" spans="1:37" x14ac:dyDescent="0.25">
      <c r="A61" s="29"/>
      <c r="B61" s="29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  <c r="AF61" s="29"/>
      <c r="AG61" s="29"/>
      <c r="AH61" s="29"/>
      <c r="AI61" s="29"/>
      <c r="AJ61" s="29"/>
      <c r="AK61" s="29"/>
    </row>
    <row r="62" spans="1:37" x14ac:dyDescent="0.25">
      <c r="A62" s="29"/>
      <c r="B62" s="29"/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F62" s="29"/>
      <c r="AG62" s="29"/>
      <c r="AH62" s="29"/>
      <c r="AI62" s="29"/>
      <c r="AJ62" s="29"/>
      <c r="AK62" s="29"/>
    </row>
    <row r="63" spans="1:37" x14ac:dyDescent="0.25">
      <c r="A63" s="29"/>
      <c r="B63" s="29"/>
      <c r="C63" s="29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29"/>
      <c r="AE63" s="29"/>
      <c r="AF63" s="29"/>
      <c r="AG63" s="29"/>
      <c r="AH63" s="29"/>
      <c r="AI63" s="29"/>
      <c r="AJ63" s="29"/>
      <c r="AK63" s="29"/>
    </row>
    <row r="64" spans="1:37" x14ac:dyDescent="0.25">
      <c r="A64" s="29"/>
      <c r="B64" s="29"/>
      <c r="C64" s="29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29"/>
      <c r="AA64" s="29"/>
      <c r="AB64" s="29"/>
      <c r="AC64" s="29"/>
      <c r="AD64" s="29"/>
      <c r="AE64" s="29"/>
      <c r="AF64" s="29"/>
      <c r="AG64" s="29"/>
      <c r="AH64" s="29"/>
      <c r="AI64" s="29"/>
      <c r="AJ64" s="29"/>
      <c r="AK64" s="29"/>
    </row>
    <row r="65" spans="1:37" x14ac:dyDescent="0.25">
      <c r="A65" s="29"/>
      <c r="B65" s="29"/>
      <c r="C65" s="29"/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29"/>
      <c r="Q65" s="29"/>
      <c r="R65" s="2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  <c r="AF65" s="29"/>
      <c r="AG65" s="29"/>
      <c r="AH65" s="29"/>
      <c r="AI65" s="29"/>
      <c r="AJ65" s="29"/>
      <c r="AK65" s="29"/>
    </row>
    <row r="66" spans="1:37" x14ac:dyDescent="0.25">
      <c r="A66" s="29"/>
      <c r="B66" s="29"/>
      <c r="C66" s="29"/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  <c r="AE66" s="29"/>
      <c r="AF66" s="29"/>
      <c r="AG66" s="29"/>
      <c r="AH66" s="29"/>
      <c r="AI66" s="29"/>
      <c r="AJ66" s="29"/>
      <c r="AK66" s="29"/>
    </row>
    <row r="67" spans="1:37" x14ac:dyDescent="0.25">
      <c r="A67" s="29"/>
      <c r="B67" s="29"/>
      <c r="C67" s="29"/>
      <c r="D67" s="29"/>
      <c r="E67" s="29"/>
      <c r="F67" s="29"/>
      <c r="G67" s="29"/>
      <c r="H67" s="29"/>
      <c r="I67" s="29"/>
      <c r="J67" s="29"/>
      <c r="K67" s="29"/>
      <c r="L67" s="29"/>
      <c r="M67" s="29"/>
      <c r="N67" s="29"/>
      <c r="O67" s="29"/>
      <c r="P67" s="29"/>
      <c r="Q67" s="29"/>
      <c r="R67" s="29"/>
      <c r="S67" s="29"/>
      <c r="T67" s="29"/>
      <c r="U67" s="29"/>
      <c r="V67" s="29"/>
      <c r="W67" s="29"/>
      <c r="X67" s="29"/>
      <c r="Y67" s="29"/>
      <c r="Z67" s="29"/>
      <c r="AA67" s="29"/>
      <c r="AB67" s="29"/>
      <c r="AC67" s="29"/>
      <c r="AD67" s="29"/>
      <c r="AE67" s="29"/>
      <c r="AF67" s="29"/>
      <c r="AG67" s="29"/>
      <c r="AH67" s="29"/>
      <c r="AI67" s="29"/>
      <c r="AJ67" s="29"/>
      <c r="AK67" s="29"/>
    </row>
    <row r="68" spans="1:37" x14ac:dyDescent="0.25">
      <c r="A68" s="29"/>
      <c r="B68" s="29"/>
      <c r="C68" s="29"/>
      <c r="D68" s="29"/>
      <c r="E68" s="29"/>
      <c r="F68" s="29"/>
      <c r="G68" s="29"/>
      <c r="H68" s="29"/>
      <c r="I68" s="29"/>
      <c r="J68" s="29"/>
      <c r="K68" s="29"/>
      <c r="L68" s="29"/>
      <c r="M68" s="29"/>
      <c r="N68" s="29"/>
      <c r="O68" s="29"/>
      <c r="P68" s="29"/>
      <c r="Q68" s="29"/>
      <c r="R68" s="29"/>
      <c r="S68" s="29"/>
      <c r="T68" s="29"/>
      <c r="U68" s="29"/>
      <c r="V68" s="29"/>
      <c r="W68" s="29"/>
      <c r="X68" s="29"/>
      <c r="Y68" s="29"/>
      <c r="Z68" s="29"/>
      <c r="AA68" s="29"/>
      <c r="AB68" s="29"/>
      <c r="AC68" s="29"/>
      <c r="AD68" s="29"/>
      <c r="AE68" s="29"/>
      <c r="AF68" s="29"/>
      <c r="AG68" s="29"/>
      <c r="AH68" s="29"/>
      <c r="AI68" s="29"/>
      <c r="AJ68" s="29"/>
      <c r="AK68" s="29"/>
    </row>
    <row r="69" spans="1:37" x14ac:dyDescent="0.25">
      <c r="A69" s="29"/>
      <c r="B69" s="29"/>
      <c r="C69" s="29"/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29"/>
      <c r="R69" s="29"/>
      <c r="S69" s="29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  <c r="AE69" s="29"/>
      <c r="AF69" s="29"/>
      <c r="AG69" s="29"/>
      <c r="AH69" s="29"/>
      <c r="AI69" s="29"/>
      <c r="AJ69" s="29"/>
      <c r="AK69" s="29"/>
    </row>
    <row r="70" spans="1:37" x14ac:dyDescent="0.25">
      <c r="A70" s="29"/>
      <c r="B70" s="29"/>
      <c r="C70" s="29"/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  <c r="AF70" s="29"/>
      <c r="AG70" s="29"/>
      <c r="AH70" s="29"/>
      <c r="AI70" s="29"/>
      <c r="AJ70" s="29"/>
      <c r="AK70" s="29"/>
    </row>
  </sheetData>
  <sheetProtection sheet="1" objects="1" scenarios="1"/>
  <mergeCells count="48">
    <mergeCell ref="P25:Q25"/>
    <mergeCell ref="R25:S25"/>
    <mergeCell ref="D34:E34"/>
    <mergeCell ref="F34:G34"/>
    <mergeCell ref="H34:I34"/>
    <mergeCell ref="J34:K34"/>
    <mergeCell ref="L34:M34"/>
    <mergeCell ref="N34:O34"/>
    <mergeCell ref="P34:Q34"/>
    <mergeCell ref="R34:S34"/>
    <mergeCell ref="D25:E25"/>
    <mergeCell ref="F25:G25"/>
    <mergeCell ref="H25:I25"/>
    <mergeCell ref="J25:K25"/>
    <mergeCell ref="L25:M25"/>
    <mergeCell ref="N25:O25"/>
    <mergeCell ref="N16:O16"/>
    <mergeCell ref="P16:Q16"/>
    <mergeCell ref="R16:S16"/>
    <mergeCell ref="D7:E7"/>
    <mergeCell ref="F7:G7"/>
    <mergeCell ref="H7:I7"/>
    <mergeCell ref="J7:K7"/>
    <mergeCell ref="L7:M7"/>
    <mergeCell ref="D16:E16"/>
    <mergeCell ref="F16:G16"/>
    <mergeCell ref="H16:I16"/>
    <mergeCell ref="J16:K16"/>
    <mergeCell ref="L16:M16"/>
    <mergeCell ref="N7:O7"/>
    <mergeCell ref="P7:Q7"/>
    <mergeCell ref="R7:S7"/>
    <mergeCell ref="D5:F5"/>
    <mergeCell ref="H5:J5"/>
    <mergeCell ref="L2:M2"/>
    <mergeCell ref="N2:P2"/>
    <mergeCell ref="R2:U3"/>
    <mergeCell ref="L3:M3"/>
    <mergeCell ref="N3:P3"/>
    <mergeCell ref="R4:U5"/>
    <mergeCell ref="L5:M5"/>
    <mergeCell ref="N5:P5"/>
    <mergeCell ref="D2:F2"/>
    <mergeCell ref="H2:J2"/>
    <mergeCell ref="D3:F3"/>
    <mergeCell ref="H3:J3"/>
    <mergeCell ref="D4:F4"/>
    <mergeCell ref="H4:J4"/>
  </mergeCells>
  <conditionalFormatting sqref="D14">
    <cfRule type="cellIs" dxfId="91" priority="340" operator="greaterThan">
      <formula>0</formula>
    </cfRule>
    <cfRule type="cellIs" dxfId="90" priority="341" operator="lessThan">
      <formula>0</formula>
    </cfRule>
    <cfRule type="cellIs" dxfId="89" priority="342" operator="greaterThan">
      <formula>0</formula>
    </cfRule>
  </conditionalFormatting>
  <conditionalFormatting sqref="E13">
    <cfRule type="cellIs" dxfId="88" priority="335" operator="greaterThan">
      <formula>0</formula>
    </cfRule>
  </conditionalFormatting>
  <conditionalFormatting sqref="D14 E13 T9:U14">
    <cfRule type="cellIs" dxfId="87" priority="87" operator="lessThan">
      <formula>0</formula>
    </cfRule>
    <cfRule type="cellIs" dxfId="86" priority="88" operator="greaterThan">
      <formula>0</formula>
    </cfRule>
  </conditionalFormatting>
  <conditionalFormatting sqref="T18:U23 T27:U32 T36:U41">
    <cfRule type="cellIs" dxfId="85" priority="85" operator="lessThan">
      <formula>0</formula>
    </cfRule>
    <cfRule type="cellIs" dxfId="84" priority="86" operator="greaterThan">
      <formula>0</formula>
    </cfRule>
  </conditionalFormatting>
  <conditionalFormatting sqref="D9">
    <cfRule type="cellIs" dxfId="83" priority="83" operator="lessThan">
      <formula>0</formula>
    </cfRule>
    <cfRule type="cellIs" dxfId="82" priority="84" operator="greaterThan">
      <formula>0</formula>
    </cfRule>
  </conditionalFormatting>
  <conditionalFormatting sqref="D10:D12">
    <cfRule type="cellIs" dxfId="81" priority="81" operator="lessThan">
      <formula>0</formula>
    </cfRule>
    <cfRule type="cellIs" dxfId="80" priority="82" operator="greaterThan">
      <formula>0</formula>
    </cfRule>
  </conditionalFormatting>
  <conditionalFormatting sqref="D13">
    <cfRule type="cellIs" dxfId="79" priority="79" operator="lessThan">
      <formula>0</formula>
    </cfRule>
    <cfRule type="cellIs" dxfId="78" priority="80" operator="greaterThan">
      <formula>0</formula>
    </cfRule>
  </conditionalFormatting>
  <conditionalFormatting sqref="E14">
    <cfRule type="cellIs" dxfId="77" priority="77" operator="lessThan">
      <formula>0</formula>
    </cfRule>
    <cfRule type="cellIs" dxfId="76" priority="78" operator="greaterThan">
      <formula>0</formula>
    </cfRule>
  </conditionalFormatting>
  <conditionalFormatting sqref="E9">
    <cfRule type="cellIs" dxfId="75" priority="75" operator="lessThan">
      <formula>0</formula>
    </cfRule>
    <cfRule type="cellIs" dxfId="74" priority="76" operator="greaterThan">
      <formula>0</formula>
    </cfRule>
  </conditionalFormatting>
  <conditionalFormatting sqref="E10:E12">
    <cfRule type="cellIs" dxfId="73" priority="73" operator="lessThan">
      <formula>0</formula>
    </cfRule>
    <cfRule type="cellIs" dxfId="72" priority="74" operator="greaterThan">
      <formula>0</formula>
    </cfRule>
  </conditionalFormatting>
  <conditionalFormatting sqref="F14 H14 J14 L14 N14 P14 R14">
    <cfRule type="cellIs" dxfId="71" priority="70" operator="greaterThan">
      <formula>0</formula>
    </cfRule>
    <cfRule type="cellIs" dxfId="70" priority="71" operator="lessThan">
      <formula>0</formula>
    </cfRule>
    <cfRule type="cellIs" dxfId="69" priority="72" operator="greaterThan">
      <formula>0</formula>
    </cfRule>
  </conditionalFormatting>
  <conditionalFormatting sqref="G13 I13 K13 M13 O13 Q13 S13">
    <cfRule type="cellIs" dxfId="68" priority="69" operator="greaterThan">
      <formula>0</formula>
    </cfRule>
  </conditionalFormatting>
  <conditionalFormatting sqref="F14 H14 J14 L14 N14 P14 R14 G13 I13 K13 M13 O13 Q13 S13">
    <cfRule type="cellIs" dxfId="67" priority="67" operator="lessThan">
      <formula>0</formula>
    </cfRule>
    <cfRule type="cellIs" dxfId="66" priority="68" operator="greaterThan">
      <formula>0</formula>
    </cfRule>
  </conditionalFormatting>
  <conditionalFormatting sqref="F9 H9 J9 L9 N9 P9 R9">
    <cfRule type="cellIs" dxfId="65" priority="65" operator="lessThan">
      <formula>0</formula>
    </cfRule>
    <cfRule type="cellIs" dxfId="64" priority="66" operator="greaterThan">
      <formula>0</formula>
    </cfRule>
  </conditionalFormatting>
  <conditionalFormatting sqref="F10:F12 H10:H12 J10:J12 L10:L12 N10:N12 P10:P12 R10:R12">
    <cfRule type="cellIs" dxfId="63" priority="63" operator="lessThan">
      <formula>0</formula>
    </cfRule>
    <cfRule type="cellIs" dxfId="62" priority="64" operator="greaterThan">
      <formula>0</formula>
    </cfRule>
  </conditionalFormatting>
  <conditionalFormatting sqref="F13 H13 J13 L13 N13 P13 R13">
    <cfRule type="cellIs" dxfId="61" priority="61" operator="lessThan">
      <formula>0</formula>
    </cfRule>
    <cfRule type="cellIs" dxfId="60" priority="62" operator="greaterThan">
      <formula>0</formula>
    </cfRule>
  </conditionalFormatting>
  <conditionalFormatting sqref="G14 I14 K14 M14 O14 Q14 S14">
    <cfRule type="cellIs" dxfId="59" priority="59" operator="lessThan">
      <formula>0</formula>
    </cfRule>
    <cfRule type="cellIs" dxfId="58" priority="60" operator="greaterThan">
      <formula>0</formula>
    </cfRule>
  </conditionalFormatting>
  <conditionalFormatting sqref="G9 I9 K9 M9 O9 Q9 S9">
    <cfRule type="cellIs" dxfId="57" priority="57" operator="lessThan">
      <formula>0</formula>
    </cfRule>
    <cfRule type="cellIs" dxfId="56" priority="58" operator="greaterThan">
      <formula>0</formula>
    </cfRule>
  </conditionalFormatting>
  <conditionalFormatting sqref="G10:G12 I10:I12 K10:K12 M10:M12 O10:O12 Q10:Q12 S10:S12">
    <cfRule type="cellIs" dxfId="55" priority="55" operator="lessThan">
      <formula>0</formula>
    </cfRule>
    <cfRule type="cellIs" dxfId="54" priority="56" operator="greaterThan">
      <formula>0</formula>
    </cfRule>
  </conditionalFormatting>
  <conditionalFormatting sqref="D23 F23 H23 J23 L23 N23 P23 R23">
    <cfRule type="cellIs" dxfId="53" priority="52" operator="greaterThan">
      <formula>0</formula>
    </cfRule>
    <cfRule type="cellIs" dxfId="52" priority="53" operator="lessThan">
      <formula>0</formula>
    </cfRule>
    <cfRule type="cellIs" dxfId="51" priority="54" operator="greaterThan">
      <formula>0</formula>
    </cfRule>
  </conditionalFormatting>
  <conditionalFormatting sqref="E22 G22 I22 K22 M22 O22 Q22 S22">
    <cfRule type="cellIs" dxfId="50" priority="51" operator="greaterThan">
      <formula>0</formula>
    </cfRule>
  </conditionalFormatting>
  <conditionalFormatting sqref="D23 F23 H23 J23 L23 N23 P23 R23 E22 G22 I22 K22 M22 O22 Q22 S22">
    <cfRule type="cellIs" dxfId="49" priority="49" operator="lessThan">
      <formula>0</formula>
    </cfRule>
    <cfRule type="cellIs" dxfId="48" priority="50" operator="greaterThan">
      <formula>0</formula>
    </cfRule>
  </conditionalFormatting>
  <conditionalFormatting sqref="D18 F18 H18 J18 L18 N18 P18 R18">
    <cfRule type="cellIs" dxfId="47" priority="47" operator="lessThan">
      <formula>0</formula>
    </cfRule>
    <cfRule type="cellIs" dxfId="46" priority="48" operator="greaterThan">
      <formula>0</formula>
    </cfRule>
  </conditionalFormatting>
  <conditionalFormatting sqref="D19:D21 F19:F21 H19:H21 J19:J21 L19:L21 N19:N21 P19:P21 R19:R21">
    <cfRule type="cellIs" dxfId="45" priority="45" operator="lessThan">
      <formula>0</formula>
    </cfRule>
    <cfRule type="cellIs" dxfId="44" priority="46" operator="greaterThan">
      <formula>0</formula>
    </cfRule>
  </conditionalFormatting>
  <conditionalFormatting sqref="D22 F22 H22 J22 L22 N22 P22 R22">
    <cfRule type="cellIs" dxfId="43" priority="43" operator="lessThan">
      <formula>0</formula>
    </cfRule>
    <cfRule type="cellIs" dxfId="42" priority="44" operator="greaterThan">
      <formula>0</formula>
    </cfRule>
  </conditionalFormatting>
  <conditionalFormatting sqref="E23 G23 I23 K23 M23 O23 Q23 S23">
    <cfRule type="cellIs" dxfId="41" priority="41" operator="lessThan">
      <formula>0</formula>
    </cfRule>
    <cfRule type="cellIs" dxfId="40" priority="42" operator="greaterThan">
      <formula>0</formula>
    </cfRule>
  </conditionalFormatting>
  <conditionalFormatting sqref="E18 G18 I18 K18 M18 O18 Q18 S18">
    <cfRule type="cellIs" dxfId="39" priority="39" operator="lessThan">
      <formula>0</formula>
    </cfRule>
    <cfRule type="cellIs" dxfId="38" priority="40" operator="greaterThan">
      <formula>0</formula>
    </cfRule>
  </conditionalFormatting>
  <conditionalFormatting sqref="E19:E21 G19:G21 I19:I21 K19:K21 M19:M21 O19:O21 Q19:Q21 S19:S21">
    <cfRule type="cellIs" dxfId="37" priority="37" operator="lessThan">
      <formula>0</formula>
    </cfRule>
    <cfRule type="cellIs" dxfId="36" priority="38" operator="greaterThan">
      <formula>0</formula>
    </cfRule>
  </conditionalFormatting>
  <conditionalFormatting sqref="D32 F32 H32 J32 L32 N32 P32 R32">
    <cfRule type="cellIs" dxfId="35" priority="34" operator="greaterThan">
      <formula>0</formula>
    </cfRule>
    <cfRule type="cellIs" dxfId="34" priority="35" operator="lessThan">
      <formula>0</formula>
    </cfRule>
    <cfRule type="cellIs" dxfId="33" priority="36" operator="greaterThan">
      <formula>0</formula>
    </cfRule>
  </conditionalFormatting>
  <conditionalFormatting sqref="E31 G31 I31 K31 M31 O31 Q31 S31">
    <cfRule type="cellIs" dxfId="32" priority="33" operator="greaterThan">
      <formula>0</formula>
    </cfRule>
  </conditionalFormatting>
  <conditionalFormatting sqref="D32 F32 H32 J32 L32 N32 P32 R32 E31 G31 I31 K31 M31 O31 Q31 S31">
    <cfRule type="cellIs" dxfId="31" priority="31" operator="lessThan">
      <formula>0</formula>
    </cfRule>
    <cfRule type="cellIs" dxfId="30" priority="32" operator="greaterThan">
      <formula>0</formula>
    </cfRule>
  </conditionalFormatting>
  <conditionalFormatting sqref="D27 F27 H27 J27 L27 N27 P27 R27">
    <cfRule type="cellIs" dxfId="29" priority="29" operator="lessThan">
      <formula>0</formula>
    </cfRule>
    <cfRule type="cellIs" dxfId="28" priority="30" operator="greaterThan">
      <formula>0</formula>
    </cfRule>
  </conditionalFormatting>
  <conditionalFormatting sqref="D28:D30 F28:F30 H28:H30 J28:J30 L28:L30 N28:N30 P28:P30 R28:R30">
    <cfRule type="cellIs" dxfId="27" priority="27" operator="lessThan">
      <formula>0</formula>
    </cfRule>
    <cfRule type="cellIs" dxfId="26" priority="28" operator="greaterThan">
      <formula>0</formula>
    </cfRule>
  </conditionalFormatting>
  <conditionalFormatting sqref="D31 F31 H31 J31 L31 N31 P31 R31">
    <cfRule type="cellIs" dxfId="25" priority="25" operator="lessThan">
      <formula>0</formula>
    </cfRule>
    <cfRule type="cellIs" dxfId="24" priority="26" operator="greaterThan">
      <formula>0</formula>
    </cfRule>
  </conditionalFormatting>
  <conditionalFormatting sqref="E32 G32 I32 K32 M32 O32 Q32 S32">
    <cfRule type="cellIs" dxfId="23" priority="23" operator="lessThan">
      <formula>0</formula>
    </cfRule>
    <cfRule type="cellIs" dxfId="22" priority="24" operator="greaterThan">
      <formula>0</formula>
    </cfRule>
  </conditionalFormatting>
  <conditionalFormatting sqref="E27 G27 I27 K27 M27 O27 Q27 S27">
    <cfRule type="cellIs" dxfId="21" priority="21" operator="lessThan">
      <formula>0</formula>
    </cfRule>
    <cfRule type="cellIs" dxfId="20" priority="22" operator="greaterThan">
      <formula>0</formula>
    </cfRule>
  </conditionalFormatting>
  <conditionalFormatting sqref="E28:E30 G28:G30 I28:I30 K28:K30 M28:M30 O28:O30 Q28:Q30 S28:S30">
    <cfRule type="cellIs" dxfId="19" priority="19" operator="lessThan">
      <formula>0</formula>
    </cfRule>
    <cfRule type="cellIs" dxfId="18" priority="20" operator="greaterThan">
      <formula>0</formula>
    </cfRule>
  </conditionalFormatting>
  <conditionalFormatting sqref="D41 F41 H41 J41 L41 N41 P41 R41">
    <cfRule type="cellIs" dxfId="17" priority="16" operator="greaterThan">
      <formula>0</formula>
    </cfRule>
    <cfRule type="cellIs" dxfId="16" priority="17" operator="lessThan">
      <formula>0</formula>
    </cfRule>
    <cfRule type="cellIs" dxfId="15" priority="18" operator="greaterThan">
      <formula>0</formula>
    </cfRule>
  </conditionalFormatting>
  <conditionalFormatting sqref="E40 G40 I40 K40 M40 O40 Q40 S40">
    <cfRule type="cellIs" dxfId="14" priority="15" operator="greaterThan">
      <formula>0</formula>
    </cfRule>
  </conditionalFormatting>
  <conditionalFormatting sqref="D41 F41 H41 J41 L41 N41 P41 R41 E40 G40 I40 K40 M40 O40 Q40 S40">
    <cfRule type="cellIs" dxfId="13" priority="13" operator="lessThan">
      <formula>0</formula>
    </cfRule>
    <cfRule type="cellIs" dxfId="12" priority="14" operator="greaterThan">
      <formula>0</formula>
    </cfRule>
  </conditionalFormatting>
  <conditionalFormatting sqref="D36 F36 H36 J36 L36 N36 P36 R36">
    <cfRule type="cellIs" dxfId="11" priority="11" operator="lessThan">
      <formula>0</formula>
    </cfRule>
    <cfRule type="cellIs" dxfId="10" priority="12" operator="greaterThan">
      <formula>0</formula>
    </cfRule>
  </conditionalFormatting>
  <conditionalFormatting sqref="D37:D39 F37:F39 H37:H39 J37:J39 L37:L39 N37:N39 P37:P39 R37:R39">
    <cfRule type="cellIs" dxfId="9" priority="9" operator="lessThan">
      <formula>0</formula>
    </cfRule>
    <cfRule type="cellIs" dxfId="8" priority="10" operator="greaterThan">
      <formula>0</formula>
    </cfRule>
  </conditionalFormatting>
  <conditionalFormatting sqref="D40 F40 H40 J40 L40 N40 P40 R40">
    <cfRule type="cellIs" dxfId="7" priority="7" operator="lessThan">
      <formula>0</formula>
    </cfRule>
    <cfRule type="cellIs" dxfId="6" priority="8" operator="greaterThan">
      <formula>0</formula>
    </cfRule>
  </conditionalFormatting>
  <conditionalFormatting sqref="E41 G41 I41 K41 M41 O41 Q41 S41">
    <cfRule type="cellIs" dxfId="5" priority="5" operator="lessThan">
      <formula>0</formula>
    </cfRule>
    <cfRule type="cellIs" dxfId="4" priority="6" operator="greaterThan">
      <formula>0</formula>
    </cfRule>
  </conditionalFormatting>
  <conditionalFormatting sqref="E36 G36 I36 K36 M36 O36 Q36 S36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E37:E39 G37:G39 I37:I39 K37:K39 M37:M39 O37:O39 Q37:Q39 S37:S39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A1:AA52"/>
  <sheetViews>
    <sheetView zoomScale="80" zoomScaleNormal="80" workbookViewId="0"/>
  </sheetViews>
  <sheetFormatPr defaultRowHeight="12.75" x14ac:dyDescent="0.2"/>
  <cols>
    <col min="1" max="1" width="5.42578125" style="3" customWidth="1"/>
    <col min="2" max="2" width="0.85546875" style="3" customWidth="1"/>
    <col min="3" max="10" width="9.5703125" style="3" customWidth="1"/>
    <col min="11" max="11" width="8.7109375" style="3" customWidth="1"/>
    <col min="12" max="12" width="0.85546875" style="3" customWidth="1"/>
    <col min="13" max="16" width="5.7109375" style="3" customWidth="1"/>
    <col min="17" max="17" width="8.7109375" style="3" customWidth="1"/>
    <col min="18" max="18" width="7.42578125" style="3" customWidth="1"/>
    <col min="19" max="19" width="1.7109375" style="3" customWidth="1"/>
    <col min="20" max="256" width="9.140625" style="3"/>
    <col min="257" max="257" width="5.42578125" style="3" customWidth="1"/>
    <col min="258" max="258" width="0.85546875" style="3" customWidth="1"/>
    <col min="259" max="266" width="7.7109375" style="3" customWidth="1"/>
    <col min="267" max="267" width="8.7109375" style="3" customWidth="1"/>
    <col min="268" max="268" width="0.85546875" style="3" customWidth="1"/>
    <col min="269" max="272" width="5.7109375" style="3" customWidth="1"/>
    <col min="273" max="273" width="8.7109375" style="3" customWidth="1"/>
    <col min="274" max="274" width="5.7109375" style="3" customWidth="1"/>
    <col min="275" max="275" width="1.7109375" style="3" customWidth="1"/>
    <col min="276" max="512" width="9.140625" style="3"/>
    <col min="513" max="513" width="5.42578125" style="3" customWidth="1"/>
    <col min="514" max="514" width="0.85546875" style="3" customWidth="1"/>
    <col min="515" max="522" width="7.7109375" style="3" customWidth="1"/>
    <col min="523" max="523" width="8.7109375" style="3" customWidth="1"/>
    <col min="524" max="524" width="0.85546875" style="3" customWidth="1"/>
    <col min="525" max="528" width="5.7109375" style="3" customWidth="1"/>
    <col min="529" max="529" width="8.7109375" style="3" customWidth="1"/>
    <col min="530" max="530" width="5.7109375" style="3" customWidth="1"/>
    <col min="531" max="531" width="1.7109375" style="3" customWidth="1"/>
    <col min="532" max="768" width="9.140625" style="3"/>
    <col min="769" max="769" width="5.42578125" style="3" customWidth="1"/>
    <col min="770" max="770" width="0.85546875" style="3" customWidth="1"/>
    <col min="771" max="778" width="7.7109375" style="3" customWidth="1"/>
    <col min="779" max="779" width="8.7109375" style="3" customWidth="1"/>
    <col min="780" max="780" width="0.85546875" style="3" customWidth="1"/>
    <col min="781" max="784" width="5.7109375" style="3" customWidth="1"/>
    <col min="785" max="785" width="8.7109375" style="3" customWidth="1"/>
    <col min="786" max="786" width="5.7109375" style="3" customWidth="1"/>
    <col min="787" max="787" width="1.7109375" style="3" customWidth="1"/>
    <col min="788" max="1024" width="9.140625" style="3"/>
    <col min="1025" max="1025" width="5.42578125" style="3" customWidth="1"/>
    <col min="1026" max="1026" width="0.85546875" style="3" customWidth="1"/>
    <col min="1027" max="1034" width="7.7109375" style="3" customWidth="1"/>
    <col min="1035" max="1035" width="8.7109375" style="3" customWidth="1"/>
    <col min="1036" max="1036" width="0.85546875" style="3" customWidth="1"/>
    <col min="1037" max="1040" width="5.7109375" style="3" customWidth="1"/>
    <col min="1041" max="1041" width="8.7109375" style="3" customWidth="1"/>
    <col min="1042" max="1042" width="5.7109375" style="3" customWidth="1"/>
    <col min="1043" max="1043" width="1.7109375" style="3" customWidth="1"/>
    <col min="1044" max="1280" width="9.140625" style="3"/>
    <col min="1281" max="1281" width="5.42578125" style="3" customWidth="1"/>
    <col min="1282" max="1282" width="0.85546875" style="3" customWidth="1"/>
    <col min="1283" max="1290" width="7.7109375" style="3" customWidth="1"/>
    <col min="1291" max="1291" width="8.7109375" style="3" customWidth="1"/>
    <col min="1292" max="1292" width="0.85546875" style="3" customWidth="1"/>
    <col min="1293" max="1296" width="5.7109375" style="3" customWidth="1"/>
    <col min="1297" max="1297" width="8.7109375" style="3" customWidth="1"/>
    <col min="1298" max="1298" width="5.7109375" style="3" customWidth="1"/>
    <col min="1299" max="1299" width="1.7109375" style="3" customWidth="1"/>
    <col min="1300" max="1536" width="9.140625" style="3"/>
    <col min="1537" max="1537" width="5.42578125" style="3" customWidth="1"/>
    <col min="1538" max="1538" width="0.85546875" style="3" customWidth="1"/>
    <col min="1539" max="1546" width="7.7109375" style="3" customWidth="1"/>
    <col min="1547" max="1547" width="8.7109375" style="3" customWidth="1"/>
    <col min="1548" max="1548" width="0.85546875" style="3" customWidth="1"/>
    <col min="1549" max="1552" width="5.7109375" style="3" customWidth="1"/>
    <col min="1553" max="1553" width="8.7109375" style="3" customWidth="1"/>
    <col min="1554" max="1554" width="5.7109375" style="3" customWidth="1"/>
    <col min="1555" max="1555" width="1.7109375" style="3" customWidth="1"/>
    <col min="1556" max="1792" width="9.140625" style="3"/>
    <col min="1793" max="1793" width="5.42578125" style="3" customWidth="1"/>
    <col min="1794" max="1794" width="0.85546875" style="3" customWidth="1"/>
    <col min="1795" max="1802" width="7.7109375" style="3" customWidth="1"/>
    <col min="1803" max="1803" width="8.7109375" style="3" customWidth="1"/>
    <col min="1804" max="1804" width="0.85546875" style="3" customWidth="1"/>
    <col min="1805" max="1808" width="5.7109375" style="3" customWidth="1"/>
    <col min="1809" max="1809" width="8.7109375" style="3" customWidth="1"/>
    <col min="1810" max="1810" width="5.7109375" style="3" customWidth="1"/>
    <col min="1811" max="1811" width="1.7109375" style="3" customWidth="1"/>
    <col min="1812" max="2048" width="9.140625" style="3"/>
    <col min="2049" max="2049" width="5.42578125" style="3" customWidth="1"/>
    <col min="2050" max="2050" width="0.85546875" style="3" customWidth="1"/>
    <col min="2051" max="2058" width="7.7109375" style="3" customWidth="1"/>
    <col min="2059" max="2059" width="8.7109375" style="3" customWidth="1"/>
    <col min="2060" max="2060" width="0.85546875" style="3" customWidth="1"/>
    <col min="2061" max="2064" width="5.7109375" style="3" customWidth="1"/>
    <col min="2065" max="2065" width="8.7109375" style="3" customWidth="1"/>
    <col min="2066" max="2066" width="5.7109375" style="3" customWidth="1"/>
    <col min="2067" max="2067" width="1.7109375" style="3" customWidth="1"/>
    <col min="2068" max="2304" width="9.140625" style="3"/>
    <col min="2305" max="2305" width="5.42578125" style="3" customWidth="1"/>
    <col min="2306" max="2306" width="0.85546875" style="3" customWidth="1"/>
    <col min="2307" max="2314" width="7.7109375" style="3" customWidth="1"/>
    <col min="2315" max="2315" width="8.7109375" style="3" customWidth="1"/>
    <col min="2316" max="2316" width="0.85546875" style="3" customWidth="1"/>
    <col min="2317" max="2320" width="5.7109375" style="3" customWidth="1"/>
    <col min="2321" max="2321" width="8.7109375" style="3" customWidth="1"/>
    <col min="2322" max="2322" width="5.7109375" style="3" customWidth="1"/>
    <col min="2323" max="2323" width="1.7109375" style="3" customWidth="1"/>
    <col min="2324" max="2560" width="9.140625" style="3"/>
    <col min="2561" max="2561" width="5.42578125" style="3" customWidth="1"/>
    <col min="2562" max="2562" width="0.85546875" style="3" customWidth="1"/>
    <col min="2563" max="2570" width="7.7109375" style="3" customWidth="1"/>
    <col min="2571" max="2571" width="8.7109375" style="3" customWidth="1"/>
    <col min="2572" max="2572" width="0.85546875" style="3" customWidth="1"/>
    <col min="2573" max="2576" width="5.7109375" style="3" customWidth="1"/>
    <col min="2577" max="2577" width="8.7109375" style="3" customWidth="1"/>
    <col min="2578" max="2578" width="5.7109375" style="3" customWidth="1"/>
    <col min="2579" max="2579" width="1.7109375" style="3" customWidth="1"/>
    <col min="2580" max="2816" width="9.140625" style="3"/>
    <col min="2817" max="2817" width="5.42578125" style="3" customWidth="1"/>
    <col min="2818" max="2818" width="0.85546875" style="3" customWidth="1"/>
    <col min="2819" max="2826" width="7.7109375" style="3" customWidth="1"/>
    <col min="2827" max="2827" width="8.7109375" style="3" customWidth="1"/>
    <col min="2828" max="2828" width="0.85546875" style="3" customWidth="1"/>
    <col min="2829" max="2832" width="5.7109375" style="3" customWidth="1"/>
    <col min="2833" max="2833" width="8.7109375" style="3" customWidth="1"/>
    <col min="2834" max="2834" width="5.7109375" style="3" customWidth="1"/>
    <col min="2835" max="2835" width="1.7109375" style="3" customWidth="1"/>
    <col min="2836" max="3072" width="9.140625" style="3"/>
    <col min="3073" max="3073" width="5.42578125" style="3" customWidth="1"/>
    <col min="3074" max="3074" width="0.85546875" style="3" customWidth="1"/>
    <col min="3075" max="3082" width="7.7109375" style="3" customWidth="1"/>
    <col min="3083" max="3083" width="8.7109375" style="3" customWidth="1"/>
    <col min="3084" max="3084" width="0.85546875" style="3" customWidth="1"/>
    <col min="3085" max="3088" width="5.7109375" style="3" customWidth="1"/>
    <col min="3089" max="3089" width="8.7109375" style="3" customWidth="1"/>
    <col min="3090" max="3090" width="5.7109375" style="3" customWidth="1"/>
    <col min="3091" max="3091" width="1.7109375" style="3" customWidth="1"/>
    <col min="3092" max="3328" width="9.140625" style="3"/>
    <col min="3329" max="3329" width="5.42578125" style="3" customWidth="1"/>
    <col min="3330" max="3330" width="0.85546875" style="3" customWidth="1"/>
    <col min="3331" max="3338" width="7.7109375" style="3" customWidth="1"/>
    <col min="3339" max="3339" width="8.7109375" style="3" customWidth="1"/>
    <col min="3340" max="3340" width="0.85546875" style="3" customWidth="1"/>
    <col min="3341" max="3344" width="5.7109375" style="3" customWidth="1"/>
    <col min="3345" max="3345" width="8.7109375" style="3" customWidth="1"/>
    <col min="3346" max="3346" width="5.7109375" style="3" customWidth="1"/>
    <col min="3347" max="3347" width="1.7109375" style="3" customWidth="1"/>
    <col min="3348" max="3584" width="9.140625" style="3"/>
    <col min="3585" max="3585" width="5.42578125" style="3" customWidth="1"/>
    <col min="3586" max="3586" width="0.85546875" style="3" customWidth="1"/>
    <col min="3587" max="3594" width="7.7109375" style="3" customWidth="1"/>
    <col min="3595" max="3595" width="8.7109375" style="3" customWidth="1"/>
    <col min="3596" max="3596" width="0.85546875" style="3" customWidth="1"/>
    <col min="3597" max="3600" width="5.7109375" style="3" customWidth="1"/>
    <col min="3601" max="3601" width="8.7109375" style="3" customWidth="1"/>
    <col min="3602" max="3602" width="5.7109375" style="3" customWidth="1"/>
    <col min="3603" max="3603" width="1.7109375" style="3" customWidth="1"/>
    <col min="3604" max="3840" width="9.140625" style="3"/>
    <col min="3841" max="3841" width="5.42578125" style="3" customWidth="1"/>
    <col min="3842" max="3842" width="0.85546875" style="3" customWidth="1"/>
    <col min="3843" max="3850" width="7.7109375" style="3" customWidth="1"/>
    <col min="3851" max="3851" width="8.7109375" style="3" customWidth="1"/>
    <col min="3852" max="3852" width="0.85546875" style="3" customWidth="1"/>
    <col min="3853" max="3856" width="5.7109375" style="3" customWidth="1"/>
    <col min="3857" max="3857" width="8.7109375" style="3" customWidth="1"/>
    <col min="3858" max="3858" width="5.7109375" style="3" customWidth="1"/>
    <col min="3859" max="3859" width="1.7109375" style="3" customWidth="1"/>
    <col min="3860" max="4096" width="9.140625" style="3"/>
    <col min="4097" max="4097" width="5.42578125" style="3" customWidth="1"/>
    <col min="4098" max="4098" width="0.85546875" style="3" customWidth="1"/>
    <col min="4099" max="4106" width="7.7109375" style="3" customWidth="1"/>
    <col min="4107" max="4107" width="8.7109375" style="3" customWidth="1"/>
    <col min="4108" max="4108" width="0.85546875" style="3" customWidth="1"/>
    <col min="4109" max="4112" width="5.7109375" style="3" customWidth="1"/>
    <col min="4113" max="4113" width="8.7109375" style="3" customWidth="1"/>
    <col min="4114" max="4114" width="5.7109375" style="3" customWidth="1"/>
    <col min="4115" max="4115" width="1.7109375" style="3" customWidth="1"/>
    <col min="4116" max="4352" width="9.140625" style="3"/>
    <col min="4353" max="4353" width="5.42578125" style="3" customWidth="1"/>
    <col min="4354" max="4354" width="0.85546875" style="3" customWidth="1"/>
    <col min="4355" max="4362" width="7.7109375" style="3" customWidth="1"/>
    <col min="4363" max="4363" width="8.7109375" style="3" customWidth="1"/>
    <col min="4364" max="4364" width="0.85546875" style="3" customWidth="1"/>
    <col min="4365" max="4368" width="5.7109375" style="3" customWidth="1"/>
    <col min="4369" max="4369" width="8.7109375" style="3" customWidth="1"/>
    <col min="4370" max="4370" width="5.7109375" style="3" customWidth="1"/>
    <col min="4371" max="4371" width="1.7109375" style="3" customWidth="1"/>
    <col min="4372" max="4608" width="9.140625" style="3"/>
    <col min="4609" max="4609" width="5.42578125" style="3" customWidth="1"/>
    <col min="4610" max="4610" width="0.85546875" style="3" customWidth="1"/>
    <col min="4611" max="4618" width="7.7109375" style="3" customWidth="1"/>
    <col min="4619" max="4619" width="8.7109375" style="3" customWidth="1"/>
    <col min="4620" max="4620" width="0.85546875" style="3" customWidth="1"/>
    <col min="4621" max="4624" width="5.7109375" style="3" customWidth="1"/>
    <col min="4625" max="4625" width="8.7109375" style="3" customWidth="1"/>
    <col min="4626" max="4626" width="5.7109375" style="3" customWidth="1"/>
    <col min="4627" max="4627" width="1.7109375" style="3" customWidth="1"/>
    <col min="4628" max="4864" width="9.140625" style="3"/>
    <col min="4865" max="4865" width="5.42578125" style="3" customWidth="1"/>
    <col min="4866" max="4866" width="0.85546875" style="3" customWidth="1"/>
    <col min="4867" max="4874" width="7.7109375" style="3" customWidth="1"/>
    <col min="4875" max="4875" width="8.7109375" style="3" customWidth="1"/>
    <col min="4876" max="4876" width="0.85546875" style="3" customWidth="1"/>
    <col min="4877" max="4880" width="5.7109375" style="3" customWidth="1"/>
    <col min="4881" max="4881" width="8.7109375" style="3" customWidth="1"/>
    <col min="4882" max="4882" width="5.7109375" style="3" customWidth="1"/>
    <col min="4883" max="4883" width="1.7109375" style="3" customWidth="1"/>
    <col min="4884" max="5120" width="9.140625" style="3"/>
    <col min="5121" max="5121" width="5.42578125" style="3" customWidth="1"/>
    <col min="5122" max="5122" width="0.85546875" style="3" customWidth="1"/>
    <col min="5123" max="5130" width="7.7109375" style="3" customWidth="1"/>
    <col min="5131" max="5131" width="8.7109375" style="3" customWidth="1"/>
    <col min="5132" max="5132" width="0.85546875" style="3" customWidth="1"/>
    <col min="5133" max="5136" width="5.7109375" style="3" customWidth="1"/>
    <col min="5137" max="5137" width="8.7109375" style="3" customWidth="1"/>
    <col min="5138" max="5138" width="5.7109375" style="3" customWidth="1"/>
    <col min="5139" max="5139" width="1.7109375" style="3" customWidth="1"/>
    <col min="5140" max="5376" width="9.140625" style="3"/>
    <col min="5377" max="5377" width="5.42578125" style="3" customWidth="1"/>
    <col min="5378" max="5378" width="0.85546875" style="3" customWidth="1"/>
    <col min="5379" max="5386" width="7.7109375" style="3" customWidth="1"/>
    <col min="5387" max="5387" width="8.7109375" style="3" customWidth="1"/>
    <col min="5388" max="5388" width="0.85546875" style="3" customWidth="1"/>
    <col min="5389" max="5392" width="5.7109375" style="3" customWidth="1"/>
    <col min="5393" max="5393" width="8.7109375" style="3" customWidth="1"/>
    <col min="5394" max="5394" width="5.7109375" style="3" customWidth="1"/>
    <col min="5395" max="5395" width="1.7109375" style="3" customWidth="1"/>
    <col min="5396" max="5632" width="9.140625" style="3"/>
    <col min="5633" max="5633" width="5.42578125" style="3" customWidth="1"/>
    <col min="5634" max="5634" width="0.85546875" style="3" customWidth="1"/>
    <col min="5635" max="5642" width="7.7109375" style="3" customWidth="1"/>
    <col min="5643" max="5643" width="8.7109375" style="3" customWidth="1"/>
    <col min="5644" max="5644" width="0.85546875" style="3" customWidth="1"/>
    <col min="5645" max="5648" width="5.7109375" style="3" customWidth="1"/>
    <col min="5649" max="5649" width="8.7109375" style="3" customWidth="1"/>
    <col min="5650" max="5650" width="5.7109375" style="3" customWidth="1"/>
    <col min="5651" max="5651" width="1.7109375" style="3" customWidth="1"/>
    <col min="5652" max="5888" width="9.140625" style="3"/>
    <col min="5889" max="5889" width="5.42578125" style="3" customWidth="1"/>
    <col min="5890" max="5890" width="0.85546875" style="3" customWidth="1"/>
    <col min="5891" max="5898" width="7.7109375" style="3" customWidth="1"/>
    <col min="5899" max="5899" width="8.7109375" style="3" customWidth="1"/>
    <col min="5900" max="5900" width="0.85546875" style="3" customWidth="1"/>
    <col min="5901" max="5904" width="5.7109375" style="3" customWidth="1"/>
    <col min="5905" max="5905" width="8.7109375" style="3" customWidth="1"/>
    <col min="5906" max="5906" width="5.7109375" style="3" customWidth="1"/>
    <col min="5907" max="5907" width="1.7109375" style="3" customWidth="1"/>
    <col min="5908" max="6144" width="9.140625" style="3"/>
    <col min="6145" max="6145" width="5.42578125" style="3" customWidth="1"/>
    <col min="6146" max="6146" width="0.85546875" style="3" customWidth="1"/>
    <col min="6147" max="6154" width="7.7109375" style="3" customWidth="1"/>
    <col min="6155" max="6155" width="8.7109375" style="3" customWidth="1"/>
    <col min="6156" max="6156" width="0.85546875" style="3" customWidth="1"/>
    <col min="6157" max="6160" width="5.7109375" style="3" customWidth="1"/>
    <col min="6161" max="6161" width="8.7109375" style="3" customWidth="1"/>
    <col min="6162" max="6162" width="5.7109375" style="3" customWidth="1"/>
    <col min="6163" max="6163" width="1.7109375" style="3" customWidth="1"/>
    <col min="6164" max="6400" width="9.140625" style="3"/>
    <col min="6401" max="6401" width="5.42578125" style="3" customWidth="1"/>
    <col min="6402" max="6402" width="0.85546875" style="3" customWidth="1"/>
    <col min="6403" max="6410" width="7.7109375" style="3" customWidth="1"/>
    <col min="6411" max="6411" width="8.7109375" style="3" customWidth="1"/>
    <col min="6412" max="6412" width="0.85546875" style="3" customWidth="1"/>
    <col min="6413" max="6416" width="5.7109375" style="3" customWidth="1"/>
    <col min="6417" max="6417" width="8.7109375" style="3" customWidth="1"/>
    <col min="6418" max="6418" width="5.7109375" style="3" customWidth="1"/>
    <col min="6419" max="6419" width="1.7109375" style="3" customWidth="1"/>
    <col min="6420" max="6656" width="9.140625" style="3"/>
    <col min="6657" max="6657" width="5.42578125" style="3" customWidth="1"/>
    <col min="6658" max="6658" width="0.85546875" style="3" customWidth="1"/>
    <col min="6659" max="6666" width="7.7109375" style="3" customWidth="1"/>
    <col min="6667" max="6667" width="8.7109375" style="3" customWidth="1"/>
    <col min="6668" max="6668" width="0.85546875" style="3" customWidth="1"/>
    <col min="6669" max="6672" width="5.7109375" style="3" customWidth="1"/>
    <col min="6673" max="6673" width="8.7109375" style="3" customWidth="1"/>
    <col min="6674" max="6674" width="5.7109375" style="3" customWidth="1"/>
    <col min="6675" max="6675" width="1.7109375" style="3" customWidth="1"/>
    <col min="6676" max="6912" width="9.140625" style="3"/>
    <col min="6913" max="6913" width="5.42578125" style="3" customWidth="1"/>
    <col min="6914" max="6914" width="0.85546875" style="3" customWidth="1"/>
    <col min="6915" max="6922" width="7.7109375" style="3" customWidth="1"/>
    <col min="6923" max="6923" width="8.7109375" style="3" customWidth="1"/>
    <col min="6924" max="6924" width="0.85546875" style="3" customWidth="1"/>
    <col min="6925" max="6928" width="5.7109375" style="3" customWidth="1"/>
    <col min="6929" max="6929" width="8.7109375" style="3" customWidth="1"/>
    <col min="6930" max="6930" width="5.7109375" style="3" customWidth="1"/>
    <col min="6931" max="6931" width="1.7109375" style="3" customWidth="1"/>
    <col min="6932" max="7168" width="9.140625" style="3"/>
    <col min="7169" max="7169" width="5.42578125" style="3" customWidth="1"/>
    <col min="7170" max="7170" width="0.85546875" style="3" customWidth="1"/>
    <col min="7171" max="7178" width="7.7109375" style="3" customWidth="1"/>
    <col min="7179" max="7179" width="8.7109375" style="3" customWidth="1"/>
    <col min="7180" max="7180" width="0.85546875" style="3" customWidth="1"/>
    <col min="7181" max="7184" width="5.7109375" style="3" customWidth="1"/>
    <col min="7185" max="7185" width="8.7109375" style="3" customWidth="1"/>
    <col min="7186" max="7186" width="5.7109375" style="3" customWidth="1"/>
    <col min="7187" max="7187" width="1.7109375" style="3" customWidth="1"/>
    <col min="7188" max="7424" width="9.140625" style="3"/>
    <col min="7425" max="7425" width="5.42578125" style="3" customWidth="1"/>
    <col min="7426" max="7426" width="0.85546875" style="3" customWidth="1"/>
    <col min="7427" max="7434" width="7.7109375" style="3" customWidth="1"/>
    <col min="7435" max="7435" width="8.7109375" style="3" customWidth="1"/>
    <col min="7436" max="7436" width="0.85546875" style="3" customWidth="1"/>
    <col min="7437" max="7440" width="5.7109375" style="3" customWidth="1"/>
    <col min="7441" max="7441" width="8.7109375" style="3" customWidth="1"/>
    <col min="7442" max="7442" width="5.7109375" style="3" customWidth="1"/>
    <col min="7443" max="7443" width="1.7109375" style="3" customWidth="1"/>
    <col min="7444" max="7680" width="9.140625" style="3"/>
    <col min="7681" max="7681" width="5.42578125" style="3" customWidth="1"/>
    <col min="7682" max="7682" width="0.85546875" style="3" customWidth="1"/>
    <col min="7683" max="7690" width="7.7109375" style="3" customWidth="1"/>
    <col min="7691" max="7691" width="8.7109375" style="3" customWidth="1"/>
    <col min="7692" max="7692" width="0.85546875" style="3" customWidth="1"/>
    <col min="7693" max="7696" width="5.7109375" style="3" customWidth="1"/>
    <col min="7697" max="7697" width="8.7109375" style="3" customWidth="1"/>
    <col min="7698" max="7698" width="5.7109375" style="3" customWidth="1"/>
    <col min="7699" max="7699" width="1.7109375" style="3" customWidth="1"/>
    <col min="7700" max="7936" width="9.140625" style="3"/>
    <col min="7937" max="7937" width="5.42578125" style="3" customWidth="1"/>
    <col min="7938" max="7938" width="0.85546875" style="3" customWidth="1"/>
    <col min="7939" max="7946" width="7.7109375" style="3" customWidth="1"/>
    <col min="7947" max="7947" width="8.7109375" style="3" customWidth="1"/>
    <col min="7948" max="7948" width="0.85546875" style="3" customWidth="1"/>
    <col min="7949" max="7952" width="5.7109375" style="3" customWidth="1"/>
    <col min="7953" max="7953" width="8.7109375" style="3" customWidth="1"/>
    <col min="7954" max="7954" width="5.7109375" style="3" customWidth="1"/>
    <col min="7955" max="7955" width="1.7109375" style="3" customWidth="1"/>
    <col min="7956" max="8192" width="9.140625" style="3"/>
    <col min="8193" max="8193" width="5.42578125" style="3" customWidth="1"/>
    <col min="8194" max="8194" width="0.85546875" style="3" customWidth="1"/>
    <col min="8195" max="8202" width="7.7109375" style="3" customWidth="1"/>
    <col min="8203" max="8203" width="8.7109375" style="3" customWidth="1"/>
    <col min="8204" max="8204" width="0.85546875" style="3" customWidth="1"/>
    <col min="8205" max="8208" width="5.7109375" style="3" customWidth="1"/>
    <col min="8209" max="8209" width="8.7109375" style="3" customWidth="1"/>
    <col min="8210" max="8210" width="5.7109375" style="3" customWidth="1"/>
    <col min="8211" max="8211" width="1.7109375" style="3" customWidth="1"/>
    <col min="8212" max="8448" width="9.140625" style="3"/>
    <col min="8449" max="8449" width="5.42578125" style="3" customWidth="1"/>
    <col min="8450" max="8450" width="0.85546875" style="3" customWidth="1"/>
    <col min="8451" max="8458" width="7.7109375" style="3" customWidth="1"/>
    <col min="8459" max="8459" width="8.7109375" style="3" customWidth="1"/>
    <col min="8460" max="8460" width="0.85546875" style="3" customWidth="1"/>
    <col min="8461" max="8464" width="5.7109375" style="3" customWidth="1"/>
    <col min="8465" max="8465" width="8.7109375" style="3" customWidth="1"/>
    <col min="8466" max="8466" width="5.7109375" style="3" customWidth="1"/>
    <col min="8467" max="8467" width="1.7109375" style="3" customWidth="1"/>
    <col min="8468" max="8704" width="9.140625" style="3"/>
    <col min="8705" max="8705" width="5.42578125" style="3" customWidth="1"/>
    <col min="8706" max="8706" width="0.85546875" style="3" customWidth="1"/>
    <col min="8707" max="8714" width="7.7109375" style="3" customWidth="1"/>
    <col min="8715" max="8715" width="8.7109375" style="3" customWidth="1"/>
    <col min="8716" max="8716" width="0.85546875" style="3" customWidth="1"/>
    <col min="8717" max="8720" width="5.7109375" style="3" customWidth="1"/>
    <col min="8721" max="8721" width="8.7109375" style="3" customWidth="1"/>
    <col min="8722" max="8722" width="5.7109375" style="3" customWidth="1"/>
    <col min="8723" max="8723" width="1.7109375" style="3" customWidth="1"/>
    <col min="8724" max="8960" width="9.140625" style="3"/>
    <col min="8961" max="8961" width="5.42578125" style="3" customWidth="1"/>
    <col min="8962" max="8962" width="0.85546875" style="3" customWidth="1"/>
    <col min="8963" max="8970" width="7.7109375" style="3" customWidth="1"/>
    <col min="8971" max="8971" width="8.7109375" style="3" customWidth="1"/>
    <col min="8972" max="8972" width="0.85546875" style="3" customWidth="1"/>
    <col min="8973" max="8976" width="5.7109375" style="3" customWidth="1"/>
    <col min="8977" max="8977" width="8.7109375" style="3" customWidth="1"/>
    <col min="8978" max="8978" width="5.7109375" style="3" customWidth="1"/>
    <col min="8979" max="8979" width="1.7109375" style="3" customWidth="1"/>
    <col min="8980" max="9216" width="9.140625" style="3"/>
    <col min="9217" max="9217" width="5.42578125" style="3" customWidth="1"/>
    <col min="9218" max="9218" width="0.85546875" style="3" customWidth="1"/>
    <col min="9219" max="9226" width="7.7109375" style="3" customWidth="1"/>
    <col min="9227" max="9227" width="8.7109375" style="3" customWidth="1"/>
    <col min="9228" max="9228" width="0.85546875" style="3" customWidth="1"/>
    <col min="9229" max="9232" width="5.7109375" style="3" customWidth="1"/>
    <col min="9233" max="9233" width="8.7109375" style="3" customWidth="1"/>
    <col min="9234" max="9234" width="5.7109375" style="3" customWidth="1"/>
    <col min="9235" max="9235" width="1.7109375" style="3" customWidth="1"/>
    <col min="9236" max="9472" width="9.140625" style="3"/>
    <col min="9473" max="9473" width="5.42578125" style="3" customWidth="1"/>
    <col min="9474" max="9474" width="0.85546875" style="3" customWidth="1"/>
    <col min="9475" max="9482" width="7.7109375" style="3" customWidth="1"/>
    <col min="9483" max="9483" width="8.7109375" style="3" customWidth="1"/>
    <col min="9484" max="9484" width="0.85546875" style="3" customWidth="1"/>
    <col min="9485" max="9488" width="5.7109375" style="3" customWidth="1"/>
    <col min="9489" max="9489" width="8.7109375" style="3" customWidth="1"/>
    <col min="9490" max="9490" width="5.7109375" style="3" customWidth="1"/>
    <col min="9491" max="9491" width="1.7109375" style="3" customWidth="1"/>
    <col min="9492" max="9728" width="9.140625" style="3"/>
    <col min="9729" max="9729" width="5.42578125" style="3" customWidth="1"/>
    <col min="9730" max="9730" width="0.85546875" style="3" customWidth="1"/>
    <col min="9731" max="9738" width="7.7109375" style="3" customWidth="1"/>
    <col min="9739" max="9739" width="8.7109375" style="3" customWidth="1"/>
    <col min="9740" max="9740" width="0.85546875" style="3" customWidth="1"/>
    <col min="9741" max="9744" width="5.7109375" style="3" customWidth="1"/>
    <col min="9745" max="9745" width="8.7109375" style="3" customWidth="1"/>
    <col min="9746" max="9746" width="5.7109375" style="3" customWidth="1"/>
    <col min="9747" max="9747" width="1.7109375" style="3" customWidth="1"/>
    <col min="9748" max="9984" width="9.140625" style="3"/>
    <col min="9985" max="9985" width="5.42578125" style="3" customWidth="1"/>
    <col min="9986" max="9986" width="0.85546875" style="3" customWidth="1"/>
    <col min="9987" max="9994" width="7.7109375" style="3" customWidth="1"/>
    <col min="9995" max="9995" width="8.7109375" style="3" customWidth="1"/>
    <col min="9996" max="9996" width="0.85546875" style="3" customWidth="1"/>
    <col min="9997" max="10000" width="5.7109375" style="3" customWidth="1"/>
    <col min="10001" max="10001" width="8.7109375" style="3" customWidth="1"/>
    <col min="10002" max="10002" width="5.7109375" style="3" customWidth="1"/>
    <col min="10003" max="10003" width="1.7109375" style="3" customWidth="1"/>
    <col min="10004" max="10240" width="9.140625" style="3"/>
    <col min="10241" max="10241" width="5.42578125" style="3" customWidth="1"/>
    <col min="10242" max="10242" width="0.85546875" style="3" customWidth="1"/>
    <col min="10243" max="10250" width="7.7109375" style="3" customWidth="1"/>
    <col min="10251" max="10251" width="8.7109375" style="3" customWidth="1"/>
    <col min="10252" max="10252" width="0.85546875" style="3" customWidth="1"/>
    <col min="10253" max="10256" width="5.7109375" style="3" customWidth="1"/>
    <col min="10257" max="10257" width="8.7109375" style="3" customWidth="1"/>
    <col min="10258" max="10258" width="5.7109375" style="3" customWidth="1"/>
    <col min="10259" max="10259" width="1.7109375" style="3" customWidth="1"/>
    <col min="10260" max="10496" width="9.140625" style="3"/>
    <col min="10497" max="10497" width="5.42578125" style="3" customWidth="1"/>
    <col min="10498" max="10498" width="0.85546875" style="3" customWidth="1"/>
    <col min="10499" max="10506" width="7.7109375" style="3" customWidth="1"/>
    <col min="10507" max="10507" width="8.7109375" style="3" customWidth="1"/>
    <col min="10508" max="10508" width="0.85546875" style="3" customWidth="1"/>
    <col min="10509" max="10512" width="5.7109375" style="3" customWidth="1"/>
    <col min="10513" max="10513" width="8.7109375" style="3" customWidth="1"/>
    <col min="10514" max="10514" width="5.7109375" style="3" customWidth="1"/>
    <col min="10515" max="10515" width="1.7109375" style="3" customWidth="1"/>
    <col min="10516" max="10752" width="9.140625" style="3"/>
    <col min="10753" max="10753" width="5.42578125" style="3" customWidth="1"/>
    <col min="10754" max="10754" width="0.85546875" style="3" customWidth="1"/>
    <col min="10755" max="10762" width="7.7109375" style="3" customWidth="1"/>
    <col min="10763" max="10763" width="8.7109375" style="3" customWidth="1"/>
    <col min="10764" max="10764" width="0.85546875" style="3" customWidth="1"/>
    <col min="10765" max="10768" width="5.7109375" style="3" customWidth="1"/>
    <col min="10769" max="10769" width="8.7109375" style="3" customWidth="1"/>
    <col min="10770" max="10770" width="5.7109375" style="3" customWidth="1"/>
    <col min="10771" max="10771" width="1.7109375" style="3" customWidth="1"/>
    <col min="10772" max="11008" width="9.140625" style="3"/>
    <col min="11009" max="11009" width="5.42578125" style="3" customWidth="1"/>
    <col min="11010" max="11010" width="0.85546875" style="3" customWidth="1"/>
    <col min="11011" max="11018" width="7.7109375" style="3" customWidth="1"/>
    <col min="11019" max="11019" width="8.7109375" style="3" customWidth="1"/>
    <col min="11020" max="11020" width="0.85546875" style="3" customWidth="1"/>
    <col min="11021" max="11024" width="5.7109375" style="3" customWidth="1"/>
    <col min="11025" max="11025" width="8.7109375" style="3" customWidth="1"/>
    <col min="11026" max="11026" width="5.7109375" style="3" customWidth="1"/>
    <col min="11027" max="11027" width="1.7109375" style="3" customWidth="1"/>
    <col min="11028" max="11264" width="9.140625" style="3"/>
    <col min="11265" max="11265" width="5.42578125" style="3" customWidth="1"/>
    <col min="11266" max="11266" width="0.85546875" style="3" customWidth="1"/>
    <col min="11267" max="11274" width="7.7109375" style="3" customWidth="1"/>
    <col min="11275" max="11275" width="8.7109375" style="3" customWidth="1"/>
    <col min="11276" max="11276" width="0.85546875" style="3" customWidth="1"/>
    <col min="11277" max="11280" width="5.7109375" style="3" customWidth="1"/>
    <col min="11281" max="11281" width="8.7109375" style="3" customWidth="1"/>
    <col min="11282" max="11282" width="5.7109375" style="3" customWidth="1"/>
    <col min="11283" max="11283" width="1.7109375" style="3" customWidth="1"/>
    <col min="11284" max="11520" width="9.140625" style="3"/>
    <col min="11521" max="11521" width="5.42578125" style="3" customWidth="1"/>
    <col min="11522" max="11522" width="0.85546875" style="3" customWidth="1"/>
    <col min="11523" max="11530" width="7.7109375" style="3" customWidth="1"/>
    <col min="11531" max="11531" width="8.7109375" style="3" customWidth="1"/>
    <col min="11532" max="11532" width="0.85546875" style="3" customWidth="1"/>
    <col min="11533" max="11536" width="5.7109375" style="3" customWidth="1"/>
    <col min="11537" max="11537" width="8.7109375" style="3" customWidth="1"/>
    <col min="11538" max="11538" width="5.7109375" style="3" customWidth="1"/>
    <col min="11539" max="11539" width="1.7109375" style="3" customWidth="1"/>
    <col min="11540" max="11776" width="9.140625" style="3"/>
    <col min="11777" max="11777" width="5.42578125" style="3" customWidth="1"/>
    <col min="11778" max="11778" width="0.85546875" style="3" customWidth="1"/>
    <col min="11779" max="11786" width="7.7109375" style="3" customWidth="1"/>
    <col min="11787" max="11787" width="8.7109375" style="3" customWidth="1"/>
    <col min="11788" max="11788" width="0.85546875" style="3" customWidth="1"/>
    <col min="11789" max="11792" width="5.7109375" style="3" customWidth="1"/>
    <col min="11793" max="11793" width="8.7109375" style="3" customWidth="1"/>
    <col min="11794" max="11794" width="5.7109375" style="3" customWidth="1"/>
    <col min="11795" max="11795" width="1.7109375" style="3" customWidth="1"/>
    <col min="11796" max="12032" width="9.140625" style="3"/>
    <col min="12033" max="12033" width="5.42578125" style="3" customWidth="1"/>
    <col min="12034" max="12034" width="0.85546875" style="3" customWidth="1"/>
    <col min="12035" max="12042" width="7.7109375" style="3" customWidth="1"/>
    <col min="12043" max="12043" width="8.7109375" style="3" customWidth="1"/>
    <col min="12044" max="12044" width="0.85546875" style="3" customWidth="1"/>
    <col min="12045" max="12048" width="5.7109375" style="3" customWidth="1"/>
    <col min="12049" max="12049" width="8.7109375" style="3" customWidth="1"/>
    <col min="12050" max="12050" width="5.7109375" style="3" customWidth="1"/>
    <col min="12051" max="12051" width="1.7109375" style="3" customWidth="1"/>
    <col min="12052" max="12288" width="9.140625" style="3"/>
    <col min="12289" max="12289" width="5.42578125" style="3" customWidth="1"/>
    <col min="12290" max="12290" width="0.85546875" style="3" customWidth="1"/>
    <col min="12291" max="12298" width="7.7109375" style="3" customWidth="1"/>
    <col min="12299" max="12299" width="8.7109375" style="3" customWidth="1"/>
    <col min="12300" max="12300" width="0.85546875" style="3" customWidth="1"/>
    <col min="12301" max="12304" width="5.7109375" style="3" customWidth="1"/>
    <col min="12305" max="12305" width="8.7109375" style="3" customWidth="1"/>
    <col min="12306" max="12306" width="5.7109375" style="3" customWidth="1"/>
    <col min="12307" max="12307" width="1.7109375" style="3" customWidth="1"/>
    <col min="12308" max="12544" width="9.140625" style="3"/>
    <col min="12545" max="12545" width="5.42578125" style="3" customWidth="1"/>
    <col min="12546" max="12546" width="0.85546875" style="3" customWidth="1"/>
    <col min="12547" max="12554" width="7.7109375" style="3" customWidth="1"/>
    <col min="12555" max="12555" width="8.7109375" style="3" customWidth="1"/>
    <col min="12556" max="12556" width="0.85546875" style="3" customWidth="1"/>
    <col min="12557" max="12560" width="5.7109375" style="3" customWidth="1"/>
    <col min="12561" max="12561" width="8.7109375" style="3" customWidth="1"/>
    <col min="12562" max="12562" width="5.7109375" style="3" customWidth="1"/>
    <col min="12563" max="12563" width="1.7109375" style="3" customWidth="1"/>
    <col min="12564" max="12800" width="9.140625" style="3"/>
    <col min="12801" max="12801" width="5.42578125" style="3" customWidth="1"/>
    <col min="12802" max="12802" width="0.85546875" style="3" customWidth="1"/>
    <col min="12803" max="12810" width="7.7109375" style="3" customWidth="1"/>
    <col min="12811" max="12811" width="8.7109375" style="3" customWidth="1"/>
    <col min="12812" max="12812" width="0.85546875" style="3" customWidth="1"/>
    <col min="12813" max="12816" width="5.7109375" style="3" customWidth="1"/>
    <col min="12817" max="12817" width="8.7109375" style="3" customWidth="1"/>
    <col min="12818" max="12818" width="5.7109375" style="3" customWidth="1"/>
    <col min="12819" max="12819" width="1.7109375" style="3" customWidth="1"/>
    <col min="12820" max="13056" width="9.140625" style="3"/>
    <col min="13057" max="13057" width="5.42578125" style="3" customWidth="1"/>
    <col min="13058" max="13058" width="0.85546875" style="3" customWidth="1"/>
    <col min="13059" max="13066" width="7.7109375" style="3" customWidth="1"/>
    <col min="13067" max="13067" width="8.7109375" style="3" customWidth="1"/>
    <col min="13068" max="13068" width="0.85546875" style="3" customWidth="1"/>
    <col min="13069" max="13072" width="5.7109375" style="3" customWidth="1"/>
    <col min="13073" max="13073" width="8.7109375" style="3" customWidth="1"/>
    <col min="13074" max="13074" width="5.7109375" style="3" customWidth="1"/>
    <col min="13075" max="13075" width="1.7109375" style="3" customWidth="1"/>
    <col min="13076" max="13312" width="9.140625" style="3"/>
    <col min="13313" max="13313" width="5.42578125" style="3" customWidth="1"/>
    <col min="13314" max="13314" width="0.85546875" style="3" customWidth="1"/>
    <col min="13315" max="13322" width="7.7109375" style="3" customWidth="1"/>
    <col min="13323" max="13323" width="8.7109375" style="3" customWidth="1"/>
    <col min="13324" max="13324" width="0.85546875" style="3" customWidth="1"/>
    <col min="13325" max="13328" width="5.7109375" style="3" customWidth="1"/>
    <col min="13329" max="13329" width="8.7109375" style="3" customWidth="1"/>
    <col min="13330" max="13330" width="5.7109375" style="3" customWidth="1"/>
    <col min="13331" max="13331" width="1.7109375" style="3" customWidth="1"/>
    <col min="13332" max="13568" width="9.140625" style="3"/>
    <col min="13569" max="13569" width="5.42578125" style="3" customWidth="1"/>
    <col min="13570" max="13570" width="0.85546875" style="3" customWidth="1"/>
    <col min="13571" max="13578" width="7.7109375" style="3" customWidth="1"/>
    <col min="13579" max="13579" width="8.7109375" style="3" customWidth="1"/>
    <col min="13580" max="13580" width="0.85546875" style="3" customWidth="1"/>
    <col min="13581" max="13584" width="5.7109375" style="3" customWidth="1"/>
    <col min="13585" max="13585" width="8.7109375" style="3" customWidth="1"/>
    <col min="13586" max="13586" width="5.7109375" style="3" customWidth="1"/>
    <col min="13587" max="13587" width="1.7109375" style="3" customWidth="1"/>
    <col min="13588" max="13824" width="9.140625" style="3"/>
    <col min="13825" max="13825" width="5.42578125" style="3" customWidth="1"/>
    <col min="13826" max="13826" width="0.85546875" style="3" customWidth="1"/>
    <col min="13827" max="13834" width="7.7109375" style="3" customWidth="1"/>
    <col min="13835" max="13835" width="8.7109375" style="3" customWidth="1"/>
    <col min="13836" max="13836" width="0.85546875" style="3" customWidth="1"/>
    <col min="13837" max="13840" width="5.7109375" style="3" customWidth="1"/>
    <col min="13841" max="13841" width="8.7109375" style="3" customWidth="1"/>
    <col min="13842" max="13842" width="5.7109375" style="3" customWidth="1"/>
    <col min="13843" max="13843" width="1.7109375" style="3" customWidth="1"/>
    <col min="13844" max="14080" width="9.140625" style="3"/>
    <col min="14081" max="14081" width="5.42578125" style="3" customWidth="1"/>
    <col min="14082" max="14082" width="0.85546875" style="3" customWidth="1"/>
    <col min="14083" max="14090" width="7.7109375" style="3" customWidth="1"/>
    <col min="14091" max="14091" width="8.7109375" style="3" customWidth="1"/>
    <col min="14092" max="14092" width="0.85546875" style="3" customWidth="1"/>
    <col min="14093" max="14096" width="5.7109375" style="3" customWidth="1"/>
    <col min="14097" max="14097" width="8.7109375" style="3" customWidth="1"/>
    <col min="14098" max="14098" width="5.7109375" style="3" customWidth="1"/>
    <col min="14099" max="14099" width="1.7109375" style="3" customWidth="1"/>
    <col min="14100" max="14336" width="9.140625" style="3"/>
    <col min="14337" max="14337" width="5.42578125" style="3" customWidth="1"/>
    <col min="14338" max="14338" width="0.85546875" style="3" customWidth="1"/>
    <col min="14339" max="14346" width="7.7109375" style="3" customWidth="1"/>
    <col min="14347" max="14347" width="8.7109375" style="3" customWidth="1"/>
    <col min="14348" max="14348" width="0.85546875" style="3" customWidth="1"/>
    <col min="14349" max="14352" width="5.7109375" style="3" customWidth="1"/>
    <col min="14353" max="14353" width="8.7109375" style="3" customWidth="1"/>
    <col min="14354" max="14354" width="5.7109375" style="3" customWidth="1"/>
    <col min="14355" max="14355" width="1.7109375" style="3" customWidth="1"/>
    <col min="14356" max="14592" width="9.140625" style="3"/>
    <col min="14593" max="14593" width="5.42578125" style="3" customWidth="1"/>
    <col min="14594" max="14594" width="0.85546875" style="3" customWidth="1"/>
    <col min="14595" max="14602" width="7.7109375" style="3" customWidth="1"/>
    <col min="14603" max="14603" width="8.7109375" style="3" customWidth="1"/>
    <col min="14604" max="14604" width="0.85546875" style="3" customWidth="1"/>
    <col min="14605" max="14608" width="5.7109375" style="3" customWidth="1"/>
    <col min="14609" max="14609" width="8.7109375" style="3" customWidth="1"/>
    <col min="14610" max="14610" width="5.7109375" style="3" customWidth="1"/>
    <col min="14611" max="14611" width="1.7109375" style="3" customWidth="1"/>
    <col min="14612" max="14848" width="9.140625" style="3"/>
    <col min="14849" max="14849" width="5.42578125" style="3" customWidth="1"/>
    <col min="14850" max="14850" width="0.85546875" style="3" customWidth="1"/>
    <col min="14851" max="14858" width="7.7109375" style="3" customWidth="1"/>
    <col min="14859" max="14859" width="8.7109375" style="3" customWidth="1"/>
    <col min="14860" max="14860" width="0.85546875" style="3" customWidth="1"/>
    <col min="14861" max="14864" width="5.7109375" style="3" customWidth="1"/>
    <col min="14865" max="14865" width="8.7109375" style="3" customWidth="1"/>
    <col min="14866" max="14866" width="5.7109375" style="3" customWidth="1"/>
    <col min="14867" max="14867" width="1.7109375" style="3" customWidth="1"/>
    <col min="14868" max="15104" width="9.140625" style="3"/>
    <col min="15105" max="15105" width="5.42578125" style="3" customWidth="1"/>
    <col min="15106" max="15106" width="0.85546875" style="3" customWidth="1"/>
    <col min="15107" max="15114" width="7.7109375" style="3" customWidth="1"/>
    <col min="15115" max="15115" width="8.7109375" style="3" customWidth="1"/>
    <col min="15116" max="15116" width="0.85546875" style="3" customWidth="1"/>
    <col min="15117" max="15120" width="5.7109375" style="3" customWidth="1"/>
    <col min="15121" max="15121" width="8.7109375" style="3" customWidth="1"/>
    <col min="15122" max="15122" width="5.7109375" style="3" customWidth="1"/>
    <col min="15123" max="15123" width="1.7109375" style="3" customWidth="1"/>
    <col min="15124" max="15360" width="9.140625" style="3"/>
    <col min="15361" max="15361" width="5.42578125" style="3" customWidth="1"/>
    <col min="15362" max="15362" width="0.85546875" style="3" customWidth="1"/>
    <col min="15363" max="15370" width="7.7109375" style="3" customWidth="1"/>
    <col min="15371" max="15371" width="8.7109375" style="3" customWidth="1"/>
    <col min="15372" max="15372" width="0.85546875" style="3" customWidth="1"/>
    <col min="15373" max="15376" width="5.7109375" style="3" customWidth="1"/>
    <col min="15377" max="15377" width="8.7109375" style="3" customWidth="1"/>
    <col min="15378" max="15378" width="5.7109375" style="3" customWidth="1"/>
    <col min="15379" max="15379" width="1.7109375" style="3" customWidth="1"/>
    <col min="15380" max="15616" width="9.140625" style="3"/>
    <col min="15617" max="15617" width="5.42578125" style="3" customWidth="1"/>
    <col min="15618" max="15618" width="0.85546875" style="3" customWidth="1"/>
    <col min="15619" max="15626" width="7.7109375" style="3" customWidth="1"/>
    <col min="15627" max="15627" width="8.7109375" style="3" customWidth="1"/>
    <col min="15628" max="15628" width="0.85546875" style="3" customWidth="1"/>
    <col min="15629" max="15632" width="5.7109375" style="3" customWidth="1"/>
    <col min="15633" max="15633" width="8.7109375" style="3" customWidth="1"/>
    <col min="15634" max="15634" width="5.7109375" style="3" customWidth="1"/>
    <col min="15635" max="15635" width="1.7109375" style="3" customWidth="1"/>
    <col min="15636" max="15872" width="9.140625" style="3"/>
    <col min="15873" max="15873" width="5.42578125" style="3" customWidth="1"/>
    <col min="15874" max="15874" width="0.85546875" style="3" customWidth="1"/>
    <col min="15875" max="15882" width="7.7109375" style="3" customWidth="1"/>
    <col min="15883" max="15883" width="8.7109375" style="3" customWidth="1"/>
    <col min="15884" max="15884" width="0.85546875" style="3" customWidth="1"/>
    <col min="15885" max="15888" width="5.7109375" style="3" customWidth="1"/>
    <col min="15889" max="15889" width="8.7109375" style="3" customWidth="1"/>
    <col min="15890" max="15890" width="5.7109375" style="3" customWidth="1"/>
    <col min="15891" max="15891" width="1.7109375" style="3" customWidth="1"/>
    <col min="15892" max="16128" width="9.140625" style="3"/>
    <col min="16129" max="16129" width="5.42578125" style="3" customWidth="1"/>
    <col min="16130" max="16130" width="0.85546875" style="3" customWidth="1"/>
    <col min="16131" max="16138" width="7.7109375" style="3" customWidth="1"/>
    <col min="16139" max="16139" width="8.7109375" style="3" customWidth="1"/>
    <col min="16140" max="16140" width="0.85546875" style="3" customWidth="1"/>
    <col min="16141" max="16144" width="5.7109375" style="3" customWidth="1"/>
    <col min="16145" max="16145" width="8.7109375" style="3" customWidth="1"/>
    <col min="16146" max="16146" width="5.7109375" style="3" customWidth="1"/>
    <col min="16147" max="16147" width="1.7109375" style="3" customWidth="1"/>
    <col min="16148" max="16384" width="9.140625" style="3"/>
  </cols>
  <sheetData>
    <row r="1" spans="1:27" ht="18" x14ac:dyDescent="0.25">
      <c r="A1" s="6"/>
      <c r="B1" s="6"/>
      <c r="C1" s="6"/>
      <c r="D1" s="7" t="s">
        <v>64</v>
      </c>
      <c r="E1" s="7"/>
      <c r="F1" s="7"/>
      <c r="G1" s="6"/>
      <c r="H1" s="7" t="s">
        <v>65</v>
      </c>
      <c r="I1" s="7"/>
      <c r="J1" s="7"/>
      <c r="O1" s="6"/>
    </row>
    <row r="2" spans="1:27" ht="18" x14ac:dyDescent="0.25">
      <c r="A2" s="6"/>
      <c r="B2" s="6"/>
      <c r="C2" s="6"/>
      <c r="D2" s="6"/>
      <c r="E2" s="6"/>
      <c r="F2" s="6"/>
      <c r="G2" s="6"/>
      <c r="H2" s="6"/>
      <c r="I2" s="6"/>
      <c r="J2" s="6" t="s">
        <v>57</v>
      </c>
      <c r="K2" s="348">
        <f>Scores!D2</f>
        <v>0</v>
      </c>
      <c r="L2" s="348"/>
      <c r="M2" s="348"/>
      <c r="N2" s="348"/>
      <c r="O2" s="7"/>
      <c r="P2" s="348">
        <f>Scores!H2</f>
        <v>0</v>
      </c>
      <c r="Q2" s="348"/>
      <c r="R2" s="348"/>
      <c r="T2" s="349" t="s">
        <v>90</v>
      </c>
      <c r="U2" s="349"/>
      <c r="V2" s="349"/>
      <c r="W2" s="349"/>
      <c r="X2" s="7"/>
      <c r="Y2" s="350"/>
      <c r="Z2" s="350"/>
      <c r="AA2" s="350"/>
    </row>
    <row r="3" spans="1:27" ht="18" x14ac:dyDescent="0.25">
      <c r="A3" s="6"/>
      <c r="B3" s="6"/>
      <c r="C3" s="351">
        <f>Scores!N2</f>
        <v>0</v>
      </c>
      <c r="D3" s="352"/>
      <c r="E3" s="352"/>
      <c r="F3" s="9" t="s">
        <v>66</v>
      </c>
      <c r="G3" s="351">
        <f>Scores!N3</f>
        <v>0</v>
      </c>
      <c r="H3" s="352"/>
      <c r="I3" s="352"/>
      <c r="J3" s="6" t="s">
        <v>58</v>
      </c>
      <c r="K3" s="348">
        <f>Scores!D4</f>
        <v>0</v>
      </c>
      <c r="L3" s="348"/>
      <c r="M3" s="348"/>
      <c r="N3" s="348"/>
      <c r="O3" s="7"/>
      <c r="P3" s="348">
        <f>Scores!H4</f>
        <v>0</v>
      </c>
      <c r="Q3" s="348"/>
      <c r="R3" s="348"/>
      <c r="T3" s="349" t="s">
        <v>116</v>
      </c>
      <c r="U3" s="349"/>
      <c r="V3" s="349"/>
      <c r="W3" s="349"/>
      <c r="X3" s="7"/>
      <c r="Y3" s="350"/>
      <c r="Z3" s="350"/>
      <c r="AA3" s="350"/>
    </row>
    <row r="4" spans="1:27" ht="18" x14ac:dyDescent="0.25">
      <c r="A4" s="6"/>
      <c r="B4" s="6"/>
      <c r="C4" s="27"/>
      <c r="D4" s="27"/>
      <c r="E4" s="27"/>
      <c r="F4" s="27"/>
      <c r="G4" s="27"/>
      <c r="H4" s="27"/>
      <c r="I4" s="27"/>
      <c r="J4" s="6" t="s">
        <v>59</v>
      </c>
      <c r="K4" s="348">
        <f>Scores!D3</f>
        <v>0</v>
      </c>
      <c r="L4" s="348"/>
      <c r="M4" s="348"/>
      <c r="N4" s="348"/>
      <c r="O4" s="7"/>
      <c r="P4" s="348">
        <f>Scores!H3</f>
        <v>0</v>
      </c>
      <c r="Q4" s="348"/>
      <c r="R4" s="348"/>
      <c r="T4" s="353"/>
      <c r="U4" s="353"/>
      <c r="V4" s="353"/>
      <c r="W4" s="353"/>
      <c r="X4" s="7"/>
      <c r="Y4" s="350"/>
      <c r="Z4" s="350"/>
      <c r="AA4" s="350"/>
    </row>
    <row r="5" spans="1:27" ht="18" x14ac:dyDescent="0.25">
      <c r="A5" s="6"/>
      <c r="B5" s="6"/>
      <c r="C5" s="28" t="s">
        <v>67</v>
      </c>
      <c r="D5" s="354">
        <f>Scores!N5</f>
        <v>0</v>
      </c>
      <c r="E5" s="355"/>
      <c r="F5" s="9" t="s">
        <v>68</v>
      </c>
      <c r="G5" s="351">
        <f>Scores!N2</f>
        <v>0</v>
      </c>
      <c r="H5" s="352"/>
      <c r="I5" s="352"/>
      <c r="J5" s="6" t="s">
        <v>60</v>
      </c>
      <c r="K5" s="348">
        <f>Scores!D5</f>
        <v>0</v>
      </c>
      <c r="L5" s="348"/>
      <c r="M5" s="348"/>
      <c r="N5" s="348"/>
      <c r="O5" s="7"/>
      <c r="P5" s="348">
        <f>Scores!H5</f>
        <v>0</v>
      </c>
      <c r="Q5" s="348"/>
      <c r="R5" s="348"/>
      <c r="T5" s="356"/>
      <c r="U5" s="356"/>
      <c r="V5" s="356"/>
      <c r="W5" s="356"/>
      <c r="X5" s="7"/>
      <c r="Y5" s="350"/>
      <c r="Z5" s="350"/>
      <c r="AA5" s="350"/>
    </row>
    <row r="6" spans="1:27" ht="18" x14ac:dyDescent="0.25">
      <c r="A6" s="6"/>
      <c r="B6" s="6"/>
      <c r="C6" s="6"/>
      <c r="D6" s="6"/>
      <c r="E6" s="6"/>
      <c r="F6" s="6"/>
      <c r="G6" s="6"/>
      <c r="H6" s="6"/>
      <c r="I6" s="6"/>
      <c r="J6" s="6" t="s">
        <v>61</v>
      </c>
      <c r="K6" s="6"/>
      <c r="L6" s="6"/>
      <c r="M6" s="6"/>
      <c r="N6" s="6"/>
      <c r="O6" s="6"/>
      <c r="P6" s="6"/>
      <c r="Q6" s="6"/>
      <c r="R6" s="6"/>
    </row>
    <row r="7" spans="1:27" ht="18" x14ac:dyDescent="0.25">
      <c r="A7" s="6"/>
      <c r="B7" s="6"/>
      <c r="C7" s="6"/>
      <c r="D7" s="6"/>
      <c r="E7" s="6"/>
      <c r="F7" s="6"/>
      <c r="G7" s="6"/>
      <c r="H7" s="6"/>
      <c r="I7" s="6"/>
      <c r="J7" s="6"/>
      <c r="K7" s="6" t="s">
        <v>62</v>
      </c>
      <c r="L7" s="6"/>
      <c r="M7" s="6"/>
      <c r="N7" s="6"/>
      <c r="O7" s="6"/>
      <c r="P7" s="6"/>
      <c r="Q7" s="6"/>
      <c r="R7" s="6"/>
    </row>
    <row r="8" spans="1:27" ht="18" x14ac:dyDescent="0.25">
      <c r="A8" s="6"/>
      <c r="B8" s="6"/>
      <c r="C8" s="7" t="s">
        <v>69</v>
      </c>
      <c r="D8" s="6"/>
      <c r="E8" s="7" t="s">
        <v>70</v>
      </c>
      <c r="F8" s="7" t="s">
        <v>71</v>
      </c>
      <c r="G8" s="7">
        <f>VLOOKUP(R51,'YL Imps'!E2:F22,2,TRUE)</f>
        <v>10</v>
      </c>
      <c r="H8" s="7" t="s">
        <v>56</v>
      </c>
      <c r="I8" s="7">
        <f>20-G8</f>
        <v>10</v>
      </c>
      <c r="J8" s="6"/>
      <c r="O8" s="6"/>
      <c r="P8" s="6"/>
    </row>
    <row r="9" spans="1:27" ht="18" x14ac:dyDescent="0.25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</row>
    <row r="10" spans="1:27" ht="18" x14ac:dyDescent="0.25">
      <c r="A10" s="8" t="s">
        <v>53</v>
      </c>
      <c r="B10" s="6"/>
      <c r="C10" s="353">
        <v>1</v>
      </c>
      <c r="D10" s="357"/>
      <c r="E10" s="353">
        <v>2</v>
      </c>
      <c r="F10" s="357"/>
      <c r="G10" s="353">
        <v>3</v>
      </c>
      <c r="H10" s="357"/>
      <c r="I10" s="353">
        <v>4</v>
      </c>
      <c r="J10" s="357"/>
      <c r="K10" s="6"/>
      <c r="L10" s="6"/>
      <c r="M10" s="7">
        <v>1</v>
      </c>
      <c r="N10" s="7">
        <v>2</v>
      </c>
      <c r="O10" s="7">
        <v>3</v>
      </c>
      <c r="P10" s="7">
        <v>4</v>
      </c>
      <c r="Q10" s="6"/>
      <c r="R10" s="8" t="s">
        <v>6</v>
      </c>
    </row>
    <row r="11" spans="1:27" ht="18" x14ac:dyDescent="0.25">
      <c r="A11" s="7" t="s">
        <v>54</v>
      </c>
      <c r="B11" s="6"/>
      <c r="C11" s="9" t="s">
        <v>55</v>
      </c>
      <c r="D11" s="10" t="s">
        <v>56</v>
      </c>
      <c r="E11" s="9" t="s">
        <v>55</v>
      </c>
      <c r="F11" s="10" t="s">
        <v>56</v>
      </c>
      <c r="G11" s="9" t="s">
        <v>55</v>
      </c>
      <c r="H11" s="10" t="s">
        <v>56</v>
      </c>
      <c r="I11" s="9" t="s">
        <v>55</v>
      </c>
      <c r="J11" s="11" t="s">
        <v>56</v>
      </c>
      <c r="K11" s="12" t="s">
        <v>63</v>
      </c>
      <c r="L11" s="6"/>
      <c r="M11" s="6"/>
      <c r="N11" s="6"/>
      <c r="O11" s="6"/>
      <c r="P11" s="13"/>
      <c r="Q11" s="14"/>
      <c r="R11" s="6"/>
    </row>
    <row r="12" spans="1:27" ht="18" x14ac:dyDescent="0.25">
      <c r="A12" s="7">
        <v>1</v>
      </c>
      <c r="B12" s="6"/>
      <c r="C12" s="15">
        <f>+Scores!D9</f>
        <v>0</v>
      </c>
      <c r="D12" s="15">
        <f>+Scores!E9</f>
        <v>0</v>
      </c>
      <c r="E12" s="16">
        <f>+Scores!D11</f>
        <v>0</v>
      </c>
      <c r="F12" s="16">
        <f>+Scores!E11</f>
        <v>0</v>
      </c>
      <c r="G12" s="16">
        <f>+Scores!D10</f>
        <v>0</v>
      </c>
      <c r="H12" s="16">
        <f>+Scores!E10</f>
        <v>0</v>
      </c>
      <c r="I12" s="16">
        <f>+Scores!D12</f>
        <v>0</v>
      </c>
      <c r="J12" s="16">
        <f>+Scores!E12</f>
        <v>0</v>
      </c>
      <c r="K12" s="17">
        <f>'YL Imps'!P12</f>
        <v>0</v>
      </c>
      <c r="L12" s="18"/>
      <c r="M12" s="6">
        <f>VLOOKUP(('YL Imps'!L12-$K12),'YL Imps'!$A$2:$B$50,2,TRUE)</f>
        <v>0</v>
      </c>
      <c r="N12" s="6">
        <f>-(VLOOKUP(('YL Imps'!M12-$K12),'YL Imps'!$A$2:$B$50,2,TRUE))</f>
        <v>0</v>
      </c>
      <c r="O12" s="6">
        <f>VLOOKUP(('YL Imps'!N12-$K12),'YL Imps'!$A$2:$B$50,2,TRUE)</f>
        <v>0</v>
      </c>
      <c r="P12" s="6">
        <f>-(VLOOKUP(('YL Imps'!O12-$K12),'YL Imps'!$A$2:$B$50,2,TRUE))</f>
        <v>0</v>
      </c>
      <c r="Q12" s="6">
        <f>SUM(C12,E12,G12,I12)-SUM(D12,F12,H12,J12)</f>
        <v>0</v>
      </c>
      <c r="R12" s="6">
        <f>VLOOKUP(Q12,'YL Imps'!$A$2:$B$50,2,TRUE)</f>
        <v>0</v>
      </c>
    </row>
    <row r="13" spans="1:27" ht="18" x14ac:dyDescent="0.25">
      <c r="A13" s="7">
        <v>2</v>
      </c>
      <c r="B13" s="6"/>
      <c r="C13" s="15">
        <f>+Scores!F9</f>
        <v>0</v>
      </c>
      <c r="D13" s="15">
        <f>+Scores!G9</f>
        <v>0</v>
      </c>
      <c r="E13" s="16">
        <f>+Scores!F11</f>
        <v>0</v>
      </c>
      <c r="F13" s="16">
        <f>+Scores!G11</f>
        <v>0</v>
      </c>
      <c r="G13" s="16">
        <f>+Scores!F10</f>
        <v>0</v>
      </c>
      <c r="H13" s="16">
        <f>+Scores!G10</f>
        <v>0</v>
      </c>
      <c r="I13" s="16">
        <f>+Scores!F12</f>
        <v>0</v>
      </c>
      <c r="J13" s="16">
        <f>+Scores!G12</f>
        <v>0</v>
      </c>
      <c r="K13" s="17">
        <f>'YL Imps'!P13</f>
        <v>0</v>
      </c>
      <c r="L13" s="18"/>
      <c r="M13" s="6">
        <f>VLOOKUP(('YL Imps'!L13-$K13),'YL Imps'!$A$2:$B$50,2,TRUE)</f>
        <v>0</v>
      </c>
      <c r="N13" s="6">
        <f>-(VLOOKUP(('YL Imps'!M13-$K13),'YL Imps'!$A$2:$B$50,2,TRUE))</f>
        <v>0</v>
      </c>
      <c r="O13" s="6">
        <f>VLOOKUP(('YL Imps'!N13-$K13),'YL Imps'!$A$2:$B$50,2,TRUE)</f>
        <v>0</v>
      </c>
      <c r="P13" s="6">
        <f>-(VLOOKUP(('YL Imps'!O13-$K13),'YL Imps'!$A$2:$B$50,2,TRUE))</f>
        <v>0</v>
      </c>
      <c r="Q13" s="6">
        <f t="shared" ref="Q13:Q19" si="0">SUM(C13,E13,G13,I13)-SUM(D13,F13,H13,J13)</f>
        <v>0</v>
      </c>
      <c r="R13" s="6">
        <f>VLOOKUP(Q13,'YL Imps'!$A$2:$B$50,2,TRUE)</f>
        <v>0</v>
      </c>
    </row>
    <row r="14" spans="1:27" ht="18" x14ac:dyDescent="0.25">
      <c r="A14" s="7">
        <v>3</v>
      </c>
      <c r="B14" s="6"/>
      <c r="C14" s="15">
        <f>+Scores!H9</f>
        <v>0</v>
      </c>
      <c r="D14" s="15">
        <f>+Scores!I9</f>
        <v>0</v>
      </c>
      <c r="E14" s="16">
        <f>+Scores!H11</f>
        <v>0</v>
      </c>
      <c r="F14" s="16">
        <f>+Scores!I11</f>
        <v>0</v>
      </c>
      <c r="G14" s="16">
        <f>+Scores!H10</f>
        <v>0</v>
      </c>
      <c r="H14" s="16">
        <f>+Scores!I10</f>
        <v>0</v>
      </c>
      <c r="I14" s="16">
        <f>+Scores!H12</f>
        <v>0</v>
      </c>
      <c r="J14" s="16">
        <f>+Scores!I12</f>
        <v>0</v>
      </c>
      <c r="K14" s="17">
        <f>'YL Imps'!P14</f>
        <v>0</v>
      </c>
      <c r="L14" s="18"/>
      <c r="M14" s="6">
        <f>VLOOKUP(('YL Imps'!L14-$K14),'YL Imps'!$A$2:$B$50,2,TRUE)</f>
        <v>0</v>
      </c>
      <c r="N14" s="6">
        <f>-(VLOOKUP(('YL Imps'!M14-$K14),'YL Imps'!$A$2:$B$50,2,TRUE))</f>
        <v>0</v>
      </c>
      <c r="O14" s="6">
        <f>VLOOKUP(('YL Imps'!N14-$K14),'YL Imps'!$A$2:$B$50,2,TRUE)</f>
        <v>0</v>
      </c>
      <c r="P14" s="6">
        <f>-(VLOOKUP(('YL Imps'!O14-$K14),'YL Imps'!$A$2:$B$50,2,TRUE))</f>
        <v>0</v>
      </c>
      <c r="Q14" s="6">
        <f t="shared" si="0"/>
        <v>0</v>
      </c>
      <c r="R14" s="6">
        <f>VLOOKUP(Q14,'YL Imps'!$A$2:$B$50,2,TRUE)</f>
        <v>0</v>
      </c>
    </row>
    <row r="15" spans="1:27" ht="18" x14ac:dyDescent="0.25">
      <c r="A15" s="7">
        <v>4</v>
      </c>
      <c r="B15" s="6"/>
      <c r="C15" s="15">
        <f>+Scores!J9</f>
        <v>0</v>
      </c>
      <c r="D15" s="15">
        <f>+Scores!K9</f>
        <v>0</v>
      </c>
      <c r="E15" s="16">
        <f>+Scores!J11</f>
        <v>0</v>
      </c>
      <c r="F15" s="16">
        <f>+Scores!K11</f>
        <v>0</v>
      </c>
      <c r="G15" s="16">
        <f>+Scores!J10</f>
        <v>0</v>
      </c>
      <c r="H15" s="16">
        <f>+Scores!K10</f>
        <v>0</v>
      </c>
      <c r="I15" s="16">
        <f>+Scores!J12</f>
        <v>0</v>
      </c>
      <c r="J15" s="16">
        <f>+Scores!K12</f>
        <v>0</v>
      </c>
      <c r="K15" s="17">
        <f>'YL Imps'!P15</f>
        <v>0</v>
      </c>
      <c r="L15" s="18"/>
      <c r="M15" s="6">
        <f>VLOOKUP(('YL Imps'!L15-$K15),'YL Imps'!$A$2:$B$50,2,TRUE)</f>
        <v>0</v>
      </c>
      <c r="N15" s="6">
        <f>-(VLOOKUP(('YL Imps'!M15-$K15),'YL Imps'!$A$2:$B$50,2,TRUE))</f>
        <v>0</v>
      </c>
      <c r="O15" s="6">
        <f>VLOOKUP(('YL Imps'!N15-$K15),'YL Imps'!$A$2:$B$50,2,TRUE)</f>
        <v>0</v>
      </c>
      <c r="P15" s="6">
        <f>-(VLOOKUP(('YL Imps'!O15-$K15),'YL Imps'!$A$2:$B$50,2,TRUE))</f>
        <v>0</v>
      </c>
      <c r="Q15" s="6">
        <f t="shared" si="0"/>
        <v>0</v>
      </c>
      <c r="R15" s="6">
        <f>VLOOKUP(Q15,'YL Imps'!$A$2:$B$50,2,TRUE)</f>
        <v>0</v>
      </c>
    </row>
    <row r="16" spans="1:27" ht="18" x14ac:dyDescent="0.25">
      <c r="A16" s="7">
        <v>5</v>
      </c>
      <c r="B16" s="6"/>
      <c r="C16" s="15">
        <f>+Scores!L9</f>
        <v>0</v>
      </c>
      <c r="D16" s="15">
        <f>+Scores!M9</f>
        <v>0</v>
      </c>
      <c r="E16" s="16">
        <f>+Scores!L11</f>
        <v>0</v>
      </c>
      <c r="F16" s="16">
        <f>+Scores!M11</f>
        <v>0</v>
      </c>
      <c r="G16" s="16">
        <f>+Scores!L10</f>
        <v>0</v>
      </c>
      <c r="H16" s="16">
        <f>+Scores!M10</f>
        <v>0</v>
      </c>
      <c r="I16" s="16">
        <f>+Scores!L12</f>
        <v>0</v>
      </c>
      <c r="J16" s="16">
        <f>+Scores!M12</f>
        <v>0</v>
      </c>
      <c r="K16" s="17">
        <f>'YL Imps'!P16</f>
        <v>0</v>
      </c>
      <c r="L16" s="18"/>
      <c r="M16" s="6">
        <f>VLOOKUP(('YL Imps'!L16-$K16),'YL Imps'!$A$2:$B$50,2,TRUE)</f>
        <v>0</v>
      </c>
      <c r="N16" s="6">
        <f>-(VLOOKUP(('YL Imps'!M16-$K16),'YL Imps'!$A$2:$B$50,2,TRUE))</f>
        <v>0</v>
      </c>
      <c r="O16" s="6">
        <f>VLOOKUP(('YL Imps'!N16-$K16),'YL Imps'!$A$2:$B$50,2,TRUE)</f>
        <v>0</v>
      </c>
      <c r="P16" s="6">
        <f>-(VLOOKUP(('YL Imps'!O16-$K16),'YL Imps'!$A$2:$B$50,2,TRUE))</f>
        <v>0</v>
      </c>
      <c r="Q16" s="6">
        <f t="shared" si="0"/>
        <v>0</v>
      </c>
      <c r="R16" s="6">
        <f>VLOOKUP(Q16,'YL Imps'!$A$2:$B$50,2,TRUE)</f>
        <v>0</v>
      </c>
    </row>
    <row r="17" spans="1:21" ht="18" x14ac:dyDescent="0.25">
      <c r="A17" s="7">
        <v>6</v>
      </c>
      <c r="B17" s="6"/>
      <c r="C17" s="15">
        <f>+Scores!N9</f>
        <v>0</v>
      </c>
      <c r="D17" s="15">
        <f>+Scores!O9</f>
        <v>0</v>
      </c>
      <c r="E17" s="16">
        <f>+Scores!N11</f>
        <v>0</v>
      </c>
      <c r="F17" s="16">
        <f>+Scores!O11</f>
        <v>0</v>
      </c>
      <c r="G17" s="16">
        <f>+Scores!N10</f>
        <v>0</v>
      </c>
      <c r="H17" s="16">
        <f>+Scores!O10</f>
        <v>0</v>
      </c>
      <c r="I17" s="16">
        <f>+Scores!N12</f>
        <v>0</v>
      </c>
      <c r="J17" s="16">
        <f>+Scores!O12</f>
        <v>0</v>
      </c>
      <c r="K17" s="17">
        <f>'YL Imps'!P17</f>
        <v>0</v>
      </c>
      <c r="L17" s="18"/>
      <c r="M17" s="6">
        <f>VLOOKUP(('YL Imps'!L17-$K17),'YL Imps'!$A$2:$B$50,2,TRUE)</f>
        <v>0</v>
      </c>
      <c r="N17" s="6">
        <f>-(VLOOKUP(('YL Imps'!M17-$K17),'YL Imps'!$A$2:$B$50,2,TRUE))</f>
        <v>0</v>
      </c>
      <c r="O17" s="6">
        <f>VLOOKUP(('YL Imps'!N17-$K17),'YL Imps'!$A$2:$B$50,2,TRUE)</f>
        <v>0</v>
      </c>
      <c r="P17" s="6">
        <f>-(VLOOKUP(('YL Imps'!O17-$K17),'YL Imps'!$A$2:$B$50,2,TRUE))</f>
        <v>0</v>
      </c>
      <c r="Q17" s="6">
        <f t="shared" si="0"/>
        <v>0</v>
      </c>
      <c r="R17" s="6">
        <f>VLOOKUP(Q17,'YL Imps'!$A$2:$B$50,2,TRUE)</f>
        <v>0</v>
      </c>
    </row>
    <row r="18" spans="1:21" ht="18" x14ac:dyDescent="0.25">
      <c r="A18" s="7">
        <v>7</v>
      </c>
      <c r="B18" s="6"/>
      <c r="C18" s="15">
        <f>+Scores!P9</f>
        <v>0</v>
      </c>
      <c r="D18" s="15">
        <f>+Scores!Q9</f>
        <v>0</v>
      </c>
      <c r="E18" s="16">
        <f>+Scores!P11</f>
        <v>0</v>
      </c>
      <c r="F18" s="16">
        <f>+Scores!Q11</f>
        <v>0</v>
      </c>
      <c r="G18" s="16">
        <f>+Scores!P10</f>
        <v>0</v>
      </c>
      <c r="H18" s="16">
        <f>+Scores!Q10</f>
        <v>0</v>
      </c>
      <c r="I18" s="16">
        <f>+Scores!P12</f>
        <v>0</v>
      </c>
      <c r="J18" s="16">
        <f>+Scores!Q12</f>
        <v>0</v>
      </c>
      <c r="K18" s="17">
        <f>'YL Imps'!P18</f>
        <v>0</v>
      </c>
      <c r="L18" s="18"/>
      <c r="M18" s="6">
        <f>VLOOKUP(('YL Imps'!L18-$K18),'YL Imps'!$A$2:$B$50,2,TRUE)</f>
        <v>0</v>
      </c>
      <c r="N18" s="6">
        <f>-(VLOOKUP(('YL Imps'!M18-$K18),'YL Imps'!$A$2:$B$50,2,TRUE))</f>
        <v>0</v>
      </c>
      <c r="O18" s="6">
        <f>VLOOKUP(('YL Imps'!N18-$K18),'YL Imps'!$A$2:$B$50,2,TRUE)</f>
        <v>0</v>
      </c>
      <c r="P18" s="6">
        <f>-(VLOOKUP(('YL Imps'!O18-$K18),'YL Imps'!$A$2:$B$50,2,TRUE))</f>
        <v>0</v>
      </c>
      <c r="Q18" s="6">
        <f t="shared" si="0"/>
        <v>0</v>
      </c>
      <c r="R18" s="6">
        <f>VLOOKUP(Q18,'YL Imps'!$A$2:$B$50,2,TRUE)</f>
        <v>0</v>
      </c>
    </row>
    <row r="19" spans="1:21" ht="18" x14ac:dyDescent="0.25">
      <c r="A19" s="7">
        <v>8</v>
      </c>
      <c r="B19" s="6"/>
      <c r="C19" s="15">
        <f>+Scores!R9</f>
        <v>0</v>
      </c>
      <c r="D19" s="15">
        <f>+Scores!S9</f>
        <v>0</v>
      </c>
      <c r="E19" s="16">
        <f>+Scores!R11</f>
        <v>0</v>
      </c>
      <c r="F19" s="16">
        <f>+Scores!S11</f>
        <v>0</v>
      </c>
      <c r="G19" s="16">
        <f>+Scores!R10</f>
        <v>0</v>
      </c>
      <c r="H19" s="16">
        <f>+Scores!S10</f>
        <v>0</v>
      </c>
      <c r="I19" s="16">
        <f>+Scores!R12</f>
        <v>0</v>
      </c>
      <c r="J19" s="16">
        <f>+Scores!S12</f>
        <v>0</v>
      </c>
      <c r="K19" s="17">
        <f>'YL Imps'!P19</f>
        <v>0</v>
      </c>
      <c r="L19" s="18"/>
      <c r="M19" s="6">
        <f>VLOOKUP(('YL Imps'!L19-$K19),'YL Imps'!$A$2:$B$50,2,TRUE)</f>
        <v>0</v>
      </c>
      <c r="N19" s="6">
        <f>-(VLOOKUP(('YL Imps'!M19-$K19),'YL Imps'!$A$2:$B$50,2,TRUE))</f>
        <v>0</v>
      </c>
      <c r="O19" s="6">
        <f>VLOOKUP(('YL Imps'!N19-$K19),'YL Imps'!$A$2:$B$50,2,TRUE)</f>
        <v>0</v>
      </c>
      <c r="P19" s="6">
        <f>-(VLOOKUP(('YL Imps'!O19-$K19),'YL Imps'!$A$2:$B$50,2,TRUE))</f>
        <v>0</v>
      </c>
      <c r="Q19" s="6">
        <f t="shared" si="0"/>
        <v>0</v>
      </c>
      <c r="R19" s="6">
        <f>VLOOKUP(Q19,'YL Imps'!$A$2:$B$50,2,TRUE)</f>
        <v>0</v>
      </c>
    </row>
    <row r="20" spans="1:21" ht="18" x14ac:dyDescent="0.25">
      <c r="A20" s="7"/>
      <c r="B20" s="6"/>
      <c r="C20" s="6"/>
      <c r="D20" s="6"/>
      <c r="E20" s="14"/>
      <c r="F20" s="14"/>
      <c r="G20" s="14"/>
      <c r="H20" s="14"/>
      <c r="I20" s="14"/>
      <c r="J20" s="14"/>
      <c r="K20" s="19"/>
      <c r="L20" s="6"/>
      <c r="M20" s="20">
        <f>SUM(M12:M19)</f>
        <v>0</v>
      </c>
      <c r="N20" s="20">
        <f>SUM(N12:N19)</f>
        <v>0</v>
      </c>
      <c r="O20" s="20">
        <f>SUM(O12:O19)</f>
        <v>0</v>
      </c>
      <c r="P20" s="20">
        <f>SUM(P12:P19)</f>
        <v>0</v>
      </c>
      <c r="Q20" s="20"/>
      <c r="R20" s="20">
        <f>SUM(R12:R19)</f>
        <v>0</v>
      </c>
    </row>
    <row r="21" spans="1:21" ht="18" x14ac:dyDescent="0.25">
      <c r="A21" s="6"/>
      <c r="B21" s="6"/>
      <c r="C21" s="9" t="s">
        <v>55</v>
      </c>
      <c r="D21" s="10" t="s">
        <v>56</v>
      </c>
      <c r="E21" s="9" t="s">
        <v>55</v>
      </c>
      <c r="F21" s="10" t="s">
        <v>56</v>
      </c>
      <c r="G21" s="9" t="s">
        <v>55</v>
      </c>
      <c r="H21" s="10" t="s">
        <v>56</v>
      </c>
      <c r="I21" s="9" t="s">
        <v>55</v>
      </c>
      <c r="J21" s="11" t="s">
        <v>56</v>
      </c>
      <c r="K21" s="19"/>
      <c r="L21" s="6"/>
      <c r="M21" s="6"/>
      <c r="N21" s="6"/>
      <c r="O21" s="6"/>
      <c r="P21" s="14"/>
      <c r="Q21" s="14"/>
      <c r="R21" s="6"/>
    </row>
    <row r="22" spans="1:21" ht="18" x14ac:dyDescent="0.25">
      <c r="A22" s="7">
        <v>9</v>
      </c>
      <c r="B22" s="6"/>
      <c r="C22" s="15">
        <f>+Scores!D19</f>
        <v>0</v>
      </c>
      <c r="D22" s="15">
        <f>+Scores!E19</f>
        <v>0</v>
      </c>
      <c r="E22" s="16">
        <f>+Scores!D21</f>
        <v>0</v>
      </c>
      <c r="F22" s="16">
        <f>+Scores!E21</f>
        <v>0</v>
      </c>
      <c r="G22" s="16">
        <f>+Scores!D20</f>
        <v>0</v>
      </c>
      <c r="H22" s="21">
        <f>+Scores!E20</f>
        <v>0</v>
      </c>
      <c r="I22" s="16">
        <f>+Scores!D22</f>
        <v>0</v>
      </c>
      <c r="J22" s="21">
        <f>+Scores!E22</f>
        <v>0</v>
      </c>
      <c r="K22" s="17">
        <f>'YL Imps'!P22</f>
        <v>0</v>
      </c>
      <c r="L22" s="18"/>
      <c r="M22" s="6">
        <f>VLOOKUP(('YL Imps'!L22-$K22),'YL Imps'!$A$2:$B$50,2,TRUE)</f>
        <v>0</v>
      </c>
      <c r="N22" s="6">
        <f>-(VLOOKUP(('YL Imps'!M22-$K22),'YL Imps'!$A$2:$B$50,2,TRUE))</f>
        <v>0</v>
      </c>
      <c r="O22" s="6">
        <f>VLOOKUP(('YL Imps'!N22-$K22),'YL Imps'!$A$2:$B$50,2,TRUE)</f>
        <v>0</v>
      </c>
      <c r="P22" s="6">
        <f>-(VLOOKUP(('YL Imps'!O22-$K22),'YL Imps'!$A$2:$B$50,2,TRUE))</f>
        <v>0</v>
      </c>
      <c r="Q22" s="6">
        <f t="shared" ref="Q22:Q29" si="1">SUM(C22,E22,G22,I22)-SUM(D22,F22,H22,J22)</f>
        <v>0</v>
      </c>
      <c r="R22" s="6">
        <f>VLOOKUP(Q22,'YL Imps'!$A$2:$B$50,2,TRUE)</f>
        <v>0</v>
      </c>
    </row>
    <row r="23" spans="1:21" ht="18" x14ac:dyDescent="0.25">
      <c r="A23" s="7">
        <v>10</v>
      </c>
      <c r="B23" s="6"/>
      <c r="C23" s="15">
        <f>+Scores!F19</f>
        <v>0</v>
      </c>
      <c r="D23" s="15">
        <f>+Scores!G19</f>
        <v>0</v>
      </c>
      <c r="E23" s="16">
        <f>+Scores!F21</f>
        <v>0</v>
      </c>
      <c r="F23" s="16">
        <f>+Scores!G21</f>
        <v>0</v>
      </c>
      <c r="G23" s="16">
        <f>+Scores!F20</f>
        <v>0</v>
      </c>
      <c r="H23" s="21">
        <f>+Scores!G20</f>
        <v>0</v>
      </c>
      <c r="I23" s="16">
        <f>+Scores!F22</f>
        <v>0</v>
      </c>
      <c r="J23" s="21">
        <f>+Scores!G22</f>
        <v>0</v>
      </c>
      <c r="K23" s="17">
        <f>'YL Imps'!P23</f>
        <v>0</v>
      </c>
      <c r="L23" s="18"/>
      <c r="M23" s="6">
        <f>VLOOKUP(('YL Imps'!L23-$K23),'YL Imps'!$A$2:$B$50,2,TRUE)</f>
        <v>0</v>
      </c>
      <c r="N23" s="6">
        <f>-(VLOOKUP(('YL Imps'!M23-$K23),'YL Imps'!$A$2:$B$50,2,TRUE))</f>
        <v>0</v>
      </c>
      <c r="O23" s="6">
        <f>VLOOKUP(('YL Imps'!N23-$K23),'YL Imps'!$A$2:$B$50,2,TRUE)</f>
        <v>0</v>
      </c>
      <c r="P23" s="6">
        <f>-(VLOOKUP(('YL Imps'!O23-$K23),'YL Imps'!$A$2:$B$50,2,TRUE))</f>
        <v>0</v>
      </c>
      <c r="Q23" s="6">
        <f t="shared" si="1"/>
        <v>0</v>
      </c>
      <c r="R23" s="6">
        <f>VLOOKUP(Q23,'YL Imps'!$A$2:$B$50,2,TRUE)</f>
        <v>0</v>
      </c>
    </row>
    <row r="24" spans="1:21" ht="18" x14ac:dyDescent="0.25">
      <c r="A24" s="7">
        <v>11</v>
      </c>
      <c r="B24" s="6"/>
      <c r="C24" s="15">
        <f>+Scores!H19</f>
        <v>0</v>
      </c>
      <c r="D24" s="15">
        <f>+Scores!I19</f>
        <v>0</v>
      </c>
      <c r="E24" s="16">
        <f>+Scores!H21</f>
        <v>0</v>
      </c>
      <c r="F24" s="16">
        <f>+Scores!I21</f>
        <v>0</v>
      </c>
      <c r="G24" s="16">
        <f>+Scores!H20</f>
        <v>0</v>
      </c>
      <c r="H24" s="21">
        <f>+Scores!I20</f>
        <v>0</v>
      </c>
      <c r="I24" s="16">
        <f>+Scores!H22</f>
        <v>0</v>
      </c>
      <c r="J24" s="21">
        <f>+Scores!I22</f>
        <v>0</v>
      </c>
      <c r="K24" s="17">
        <f>'YL Imps'!P24</f>
        <v>0</v>
      </c>
      <c r="L24" s="18"/>
      <c r="M24" s="6">
        <f>VLOOKUP(('YL Imps'!L24-$K24),'YL Imps'!$A$2:$B$50,2,TRUE)</f>
        <v>0</v>
      </c>
      <c r="N24" s="6">
        <f>-(VLOOKUP(('YL Imps'!M24-$K24),'YL Imps'!$A$2:$B$50,2,TRUE))</f>
        <v>0</v>
      </c>
      <c r="O24" s="6">
        <f>VLOOKUP(('YL Imps'!N24-$K24),'YL Imps'!$A$2:$B$50,2,TRUE)</f>
        <v>0</v>
      </c>
      <c r="P24" s="6">
        <f>-(VLOOKUP(('YL Imps'!O24-$K24),'YL Imps'!$A$2:$B$50,2,TRUE))</f>
        <v>0</v>
      </c>
      <c r="Q24" s="6">
        <f t="shared" si="1"/>
        <v>0</v>
      </c>
      <c r="R24" s="6">
        <f>VLOOKUP(Q24,'YL Imps'!$A$2:$B$50,2,TRUE)</f>
        <v>0</v>
      </c>
    </row>
    <row r="25" spans="1:21" ht="18" x14ac:dyDescent="0.25">
      <c r="A25" s="7">
        <v>12</v>
      </c>
      <c r="B25" s="6"/>
      <c r="C25" s="15">
        <f>+Scores!J19</f>
        <v>0</v>
      </c>
      <c r="D25" s="15">
        <f>+Scores!K19</f>
        <v>0</v>
      </c>
      <c r="E25" s="16">
        <f>+Scores!J21</f>
        <v>0</v>
      </c>
      <c r="F25" s="16">
        <f>+Scores!K21</f>
        <v>0</v>
      </c>
      <c r="G25" s="16">
        <f>+Scores!J20</f>
        <v>0</v>
      </c>
      <c r="H25" s="21">
        <f>+Scores!K20</f>
        <v>0</v>
      </c>
      <c r="I25" s="16">
        <f>+Scores!J22</f>
        <v>0</v>
      </c>
      <c r="J25" s="21">
        <f>+Scores!K22</f>
        <v>0</v>
      </c>
      <c r="K25" s="17">
        <f>'YL Imps'!P25</f>
        <v>0</v>
      </c>
      <c r="L25" s="18"/>
      <c r="M25" s="6">
        <f>VLOOKUP(('YL Imps'!L25-$K25),'YL Imps'!$A$2:$B$50,2,TRUE)</f>
        <v>0</v>
      </c>
      <c r="N25" s="6">
        <f>-(VLOOKUP(('YL Imps'!M25-$K25),'YL Imps'!$A$2:$B$50,2,TRUE))</f>
        <v>0</v>
      </c>
      <c r="O25" s="6">
        <f>VLOOKUP(('YL Imps'!N25-$K25),'YL Imps'!$A$2:$B$50,2,TRUE)</f>
        <v>0</v>
      </c>
      <c r="P25" s="6">
        <f>-(VLOOKUP(('YL Imps'!O25-$K25),'YL Imps'!$A$2:$B$50,2,TRUE))</f>
        <v>0</v>
      </c>
      <c r="Q25" s="6">
        <f t="shared" si="1"/>
        <v>0</v>
      </c>
      <c r="R25" s="6">
        <f>VLOOKUP(Q25,'YL Imps'!$A$2:$B$50,2,TRUE)</f>
        <v>0</v>
      </c>
    </row>
    <row r="26" spans="1:21" ht="18" x14ac:dyDescent="0.25">
      <c r="A26" s="7">
        <v>13</v>
      </c>
      <c r="B26" s="6"/>
      <c r="C26" s="15">
        <f>+Scores!L19</f>
        <v>0</v>
      </c>
      <c r="D26" s="15">
        <f>+Scores!M19</f>
        <v>0</v>
      </c>
      <c r="E26" s="16">
        <f>+Scores!L21</f>
        <v>0</v>
      </c>
      <c r="F26" s="16">
        <f>+Scores!M21</f>
        <v>0</v>
      </c>
      <c r="G26" s="16">
        <f>+Scores!L20</f>
        <v>0</v>
      </c>
      <c r="H26" s="21">
        <f>+Scores!M20</f>
        <v>0</v>
      </c>
      <c r="I26" s="16">
        <f>+Scores!L22</f>
        <v>0</v>
      </c>
      <c r="J26" s="21">
        <f>+Scores!M22</f>
        <v>0</v>
      </c>
      <c r="K26" s="17">
        <f>'YL Imps'!P26</f>
        <v>0</v>
      </c>
      <c r="L26" s="18"/>
      <c r="M26" s="6">
        <f>VLOOKUP(('YL Imps'!L26-$K26),'YL Imps'!$A$2:$B$50,2,TRUE)</f>
        <v>0</v>
      </c>
      <c r="N26" s="6">
        <f>-(VLOOKUP(('YL Imps'!M26-$K26),'YL Imps'!$A$2:$B$50,2,TRUE))</f>
        <v>0</v>
      </c>
      <c r="O26" s="6">
        <f>VLOOKUP(('YL Imps'!N26-$K26),'YL Imps'!$A$2:$B$50,2,TRUE)</f>
        <v>0</v>
      </c>
      <c r="P26" s="6">
        <f>-(VLOOKUP(('YL Imps'!O26-$K26),'YL Imps'!$A$2:$B$50,2,TRUE))</f>
        <v>0</v>
      </c>
      <c r="Q26" s="6">
        <f t="shared" si="1"/>
        <v>0</v>
      </c>
      <c r="R26" s="6">
        <f>VLOOKUP(Q26,'YL Imps'!$A$2:$B$50,2,TRUE)</f>
        <v>0</v>
      </c>
    </row>
    <row r="27" spans="1:21" ht="18" x14ac:dyDescent="0.25">
      <c r="A27" s="7">
        <v>14</v>
      </c>
      <c r="B27" s="6"/>
      <c r="C27" s="15">
        <f>+Scores!N19</f>
        <v>0</v>
      </c>
      <c r="D27" s="15">
        <f>+Scores!O19</f>
        <v>0</v>
      </c>
      <c r="E27" s="16">
        <f>+Scores!N21</f>
        <v>0</v>
      </c>
      <c r="F27" s="16">
        <f>+Scores!O21</f>
        <v>0</v>
      </c>
      <c r="G27" s="16">
        <f>+Scores!N20</f>
        <v>0</v>
      </c>
      <c r="H27" s="21">
        <f>+Scores!O20</f>
        <v>0</v>
      </c>
      <c r="I27" s="16">
        <f>+Scores!N22</f>
        <v>0</v>
      </c>
      <c r="J27" s="22">
        <f>+Scores!O22</f>
        <v>0</v>
      </c>
      <c r="K27" s="17">
        <f>'YL Imps'!P27</f>
        <v>0</v>
      </c>
      <c r="L27" s="18"/>
      <c r="M27" s="6">
        <f>VLOOKUP(('YL Imps'!L27-$K27),'YL Imps'!$A$2:$B$50,2,TRUE)</f>
        <v>0</v>
      </c>
      <c r="N27" s="6">
        <f>-(VLOOKUP(('YL Imps'!M27-$K27),'YL Imps'!$A$2:$B$50,2,TRUE))</f>
        <v>0</v>
      </c>
      <c r="O27" s="6">
        <f>VLOOKUP(('YL Imps'!N27-$K27),'YL Imps'!$A$2:$B$50,2,TRUE)</f>
        <v>0</v>
      </c>
      <c r="P27" s="6">
        <f>-(VLOOKUP(('YL Imps'!O27-$K27),'YL Imps'!$A$2:$B$50,2,TRUE))</f>
        <v>0</v>
      </c>
      <c r="Q27" s="6">
        <f t="shared" si="1"/>
        <v>0</v>
      </c>
      <c r="R27" s="6">
        <f>VLOOKUP(Q27,'YL Imps'!$A$2:$B$50,2,TRUE)</f>
        <v>0</v>
      </c>
    </row>
    <row r="28" spans="1:21" ht="18" x14ac:dyDescent="0.25">
      <c r="A28" s="7">
        <v>15</v>
      </c>
      <c r="B28" s="6"/>
      <c r="C28" s="15">
        <f>+Scores!P19</f>
        <v>0</v>
      </c>
      <c r="D28" s="15">
        <f>+Scores!Q19</f>
        <v>0</v>
      </c>
      <c r="E28" s="16">
        <f>+Scores!P21</f>
        <v>0</v>
      </c>
      <c r="F28" s="16">
        <f>+Scores!Q21</f>
        <v>0</v>
      </c>
      <c r="G28" s="16">
        <f>+Scores!P20</f>
        <v>0</v>
      </c>
      <c r="H28" s="21">
        <f>+Scores!Q20</f>
        <v>0</v>
      </c>
      <c r="I28" s="16">
        <f>+Scores!P22</f>
        <v>0</v>
      </c>
      <c r="J28" s="21">
        <f>+Scores!Q22</f>
        <v>0</v>
      </c>
      <c r="K28" s="17">
        <f>'YL Imps'!P28</f>
        <v>0</v>
      </c>
      <c r="L28" s="18"/>
      <c r="M28" s="6">
        <f>VLOOKUP(('YL Imps'!L28-$K28),'YL Imps'!$A$2:$B$50,2,TRUE)</f>
        <v>0</v>
      </c>
      <c r="N28" s="6">
        <f>-(VLOOKUP(('YL Imps'!M28-$K28),'YL Imps'!$A$2:$B$50,2,TRUE))</f>
        <v>0</v>
      </c>
      <c r="O28" s="6">
        <f>VLOOKUP(('YL Imps'!N28-$K28),'YL Imps'!$A$2:$B$50,2,TRUE)</f>
        <v>0</v>
      </c>
      <c r="P28" s="6">
        <f>-(VLOOKUP(('YL Imps'!O28-$K28),'YL Imps'!$A$2:$B$50,2,TRUE))</f>
        <v>0</v>
      </c>
      <c r="Q28" s="6">
        <f t="shared" si="1"/>
        <v>0</v>
      </c>
      <c r="R28" s="6">
        <f>VLOOKUP(Q28,'YL Imps'!$A$2:$B$50,2,TRUE)</f>
        <v>0</v>
      </c>
    </row>
    <row r="29" spans="1:21" ht="18" x14ac:dyDescent="0.25">
      <c r="A29" s="7">
        <v>16</v>
      </c>
      <c r="B29" s="6"/>
      <c r="C29" s="15">
        <f>+Scores!R19</f>
        <v>0</v>
      </c>
      <c r="D29" s="15">
        <f>+Scores!S19</f>
        <v>0</v>
      </c>
      <c r="E29" s="16">
        <f>+Scores!R21</f>
        <v>0</v>
      </c>
      <c r="F29" s="16">
        <f>+Scores!S21</f>
        <v>0</v>
      </c>
      <c r="G29" s="16">
        <f>+Scores!R20</f>
        <v>0</v>
      </c>
      <c r="H29" s="21">
        <f>+Scores!S20</f>
        <v>0</v>
      </c>
      <c r="I29" s="16">
        <f>+Scores!R22</f>
        <v>0</v>
      </c>
      <c r="J29" s="22">
        <f>+Scores!S22</f>
        <v>0</v>
      </c>
      <c r="K29" s="17">
        <f>'YL Imps'!P29</f>
        <v>0</v>
      </c>
      <c r="L29" s="18"/>
      <c r="M29" s="6">
        <f>VLOOKUP(('YL Imps'!L29-$K29),'YL Imps'!$A$2:$B$50,2,TRUE)</f>
        <v>0</v>
      </c>
      <c r="N29" s="6">
        <f>-(VLOOKUP(('YL Imps'!M29-$K29),'YL Imps'!$A$2:$B$50,2,TRUE))</f>
        <v>0</v>
      </c>
      <c r="O29" s="6">
        <f>VLOOKUP(('YL Imps'!N29-$K29),'YL Imps'!$A$2:$B$50,2,TRUE)</f>
        <v>0</v>
      </c>
      <c r="P29" s="6">
        <f>-(VLOOKUP(('YL Imps'!O29-$K29),'YL Imps'!$A$2:$B$50,2,TRUE))</f>
        <v>0</v>
      </c>
      <c r="Q29" s="6">
        <f t="shared" si="1"/>
        <v>0</v>
      </c>
      <c r="R29" s="6">
        <f>VLOOKUP(Q29,'YL Imps'!$A$2:$B$50,2,TRUE)</f>
        <v>0</v>
      </c>
    </row>
    <row r="30" spans="1:21" ht="18" x14ac:dyDescent="0.25">
      <c r="A30" s="6"/>
      <c r="B30" s="6"/>
      <c r="C30" s="14"/>
      <c r="D30" s="14"/>
      <c r="E30" s="14"/>
      <c r="F30" s="14"/>
      <c r="G30" s="14"/>
      <c r="H30" s="14"/>
      <c r="I30" s="14"/>
      <c r="J30" s="14"/>
      <c r="K30" s="19"/>
      <c r="L30" s="6"/>
      <c r="M30" s="20">
        <f>SUM(M22:M29)</f>
        <v>0</v>
      </c>
      <c r="N30" s="20">
        <f>SUM(N22:N29)</f>
        <v>0</v>
      </c>
      <c r="O30" s="20">
        <f>SUM(O22:O29)</f>
        <v>0</v>
      </c>
      <c r="P30" s="20">
        <f>SUM(P22:P29)</f>
        <v>0</v>
      </c>
      <c r="Q30" s="20"/>
      <c r="R30" s="20">
        <f>SUM(R22:R29)</f>
        <v>0</v>
      </c>
    </row>
    <row r="31" spans="1:21" ht="18" x14ac:dyDescent="0.25">
      <c r="A31" s="6"/>
      <c r="B31" s="6"/>
      <c r="C31" s="9" t="s">
        <v>55</v>
      </c>
      <c r="D31" s="10" t="s">
        <v>56</v>
      </c>
      <c r="E31" s="9" t="s">
        <v>55</v>
      </c>
      <c r="F31" s="10" t="s">
        <v>56</v>
      </c>
      <c r="G31" s="9" t="s">
        <v>55</v>
      </c>
      <c r="H31" s="10" t="s">
        <v>56</v>
      </c>
      <c r="I31" s="9" t="s">
        <v>55</v>
      </c>
      <c r="J31" s="11" t="s">
        <v>56</v>
      </c>
      <c r="K31" s="19"/>
      <c r="L31" s="6"/>
      <c r="M31" s="6"/>
      <c r="N31" s="6"/>
      <c r="O31" s="6"/>
      <c r="P31" s="14"/>
      <c r="Q31" s="14"/>
      <c r="R31" s="6"/>
    </row>
    <row r="32" spans="1:21" ht="18" x14ac:dyDescent="0.25">
      <c r="A32" s="7">
        <v>17</v>
      </c>
      <c r="B32" s="6"/>
      <c r="C32" s="15">
        <f>+Scores!D29</f>
        <v>0</v>
      </c>
      <c r="D32" s="15">
        <f>+Scores!E29</f>
        <v>0</v>
      </c>
      <c r="E32" s="16">
        <f>+Scores!D31</f>
        <v>0</v>
      </c>
      <c r="F32" s="16">
        <f>+Scores!E31</f>
        <v>0</v>
      </c>
      <c r="G32" s="16">
        <f>+Scores!D30</f>
        <v>0</v>
      </c>
      <c r="H32" s="21">
        <f>+Scores!E30</f>
        <v>0</v>
      </c>
      <c r="I32" s="16">
        <f>+Scores!D32</f>
        <v>0</v>
      </c>
      <c r="J32" s="21">
        <f>+Scores!E32</f>
        <v>0</v>
      </c>
      <c r="K32" s="17">
        <f>'YL Imps'!P32</f>
        <v>0</v>
      </c>
      <c r="L32" s="18"/>
      <c r="M32" s="6">
        <f>VLOOKUP(('YL Imps'!L32-$K32),'YL Imps'!$A$2:$B$50,2,TRUE)</f>
        <v>0</v>
      </c>
      <c r="N32" s="6">
        <f>-(VLOOKUP(('YL Imps'!M32-$K32),'YL Imps'!$A$2:$B$50,2,TRUE))</f>
        <v>0</v>
      </c>
      <c r="O32" s="6">
        <f>VLOOKUP(('YL Imps'!N32-$K32),'YL Imps'!$A$2:$B$50,2,TRUE)</f>
        <v>0</v>
      </c>
      <c r="P32" s="6">
        <f>-(VLOOKUP(('YL Imps'!O32-$K32),'YL Imps'!$A$2:$B$50,2,TRUE))</f>
        <v>0</v>
      </c>
      <c r="Q32" s="6">
        <f t="shared" ref="Q32:Q39" si="2">SUM(C32,E32,G32,I32)-SUM(D32,F32,H32,J32)</f>
        <v>0</v>
      </c>
      <c r="R32" s="6">
        <f>VLOOKUP(Q32,'YL Imps'!$A$2:$B$50,2,TRUE)</f>
        <v>0</v>
      </c>
      <c r="T32" s="14"/>
      <c r="U32" s="14"/>
    </row>
    <row r="33" spans="1:21" ht="18" x14ac:dyDescent="0.25">
      <c r="A33" s="7">
        <v>18</v>
      </c>
      <c r="B33" s="6"/>
      <c r="C33" s="15">
        <f>+Scores!F29</f>
        <v>0</v>
      </c>
      <c r="D33" s="15">
        <f>+Scores!G29</f>
        <v>0</v>
      </c>
      <c r="E33" s="16">
        <f>+Scores!F31</f>
        <v>0</v>
      </c>
      <c r="F33" s="16">
        <f>+Scores!G31</f>
        <v>0</v>
      </c>
      <c r="G33" s="16">
        <f>+Scores!F30</f>
        <v>0</v>
      </c>
      <c r="H33" s="21">
        <f>+Scores!G30</f>
        <v>0</v>
      </c>
      <c r="I33" s="16">
        <f>+Scores!F32</f>
        <v>0</v>
      </c>
      <c r="J33" s="21">
        <f>+Scores!G32</f>
        <v>0</v>
      </c>
      <c r="K33" s="17">
        <f>'YL Imps'!P33</f>
        <v>0</v>
      </c>
      <c r="L33" s="18"/>
      <c r="M33" s="6">
        <f>VLOOKUP(('YL Imps'!L33-$K33),'YL Imps'!$A$2:$B$50,2,TRUE)</f>
        <v>0</v>
      </c>
      <c r="N33" s="6">
        <f>-(VLOOKUP(('YL Imps'!M33-$K33),'YL Imps'!$A$2:$B$50,2,TRUE))</f>
        <v>0</v>
      </c>
      <c r="O33" s="6">
        <f>VLOOKUP(('YL Imps'!N33-$K33),'YL Imps'!$A$2:$B$50,2,TRUE)</f>
        <v>0</v>
      </c>
      <c r="P33" s="6">
        <f>-(VLOOKUP(('YL Imps'!O33-$K33),'YL Imps'!$A$2:$B$50,2,TRUE))</f>
        <v>0</v>
      </c>
      <c r="Q33" s="6">
        <f t="shared" si="2"/>
        <v>0</v>
      </c>
      <c r="R33" s="6">
        <f>VLOOKUP(Q33,'YL Imps'!$A$2:$B$50,2,TRUE)</f>
        <v>0</v>
      </c>
      <c r="T33" s="14"/>
      <c r="U33" s="14"/>
    </row>
    <row r="34" spans="1:21" ht="18" x14ac:dyDescent="0.25">
      <c r="A34" s="7">
        <v>19</v>
      </c>
      <c r="B34" s="6"/>
      <c r="C34" s="15">
        <f>+Scores!H29</f>
        <v>0</v>
      </c>
      <c r="D34" s="15">
        <f>+Scores!I29</f>
        <v>0</v>
      </c>
      <c r="E34" s="16">
        <f>+Scores!H31</f>
        <v>0</v>
      </c>
      <c r="F34" s="16">
        <f>+Scores!I31</f>
        <v>0</v>
      </c>
      <c r="G34" s="16">
        <f>+Scores!H30</f>
        <v>0</v>
      </c>
      <c r="H34" s="21">
        <f>+Scores!I30</f>
        <v>0</v>
      </c>
      <c r="I34" s="16">
        <f>+Scores!H32</f>
        <v>0</v>
      </c>
      <c r="J34" s="21">
        <f>+Scores!I32</f>
        <v>0</v>
      </c>
      <c r="K34" s="17">
        <f>'YL Imps'!P34</f>
        <v>0</v>
      </c>
      <c r="L34" s="18"/>
      <c r="M34" s="6">
        <f>VLOOKUP(('YL Imps'!L34-$K34),'YL Imps'!$A$2:$B$50,2,TRUE)</f>
        <v>0</v>
      </c>
      <c r="N34" s="6">
        <f>-(VLOOKUP(('YL Imps'!M34-$K34),'YL Imps'!$A$2:$B$50,2,TRUE))</f>
        <v>0</v>
      </c>
      <c r="O34" s="6">
        <f>VLOOKUP(('YL Imps'!N34-$K34),'YL Imps'!$A$2:$B$50,2,TRUE)</f>
        <v>0</v>
      </c>
      <c r="P34" s="6">
        <f>-(VLOOKUP(('YL Imps'!O34-$K34),'YL Imps'!$A$2:$B$50,2,TRUE))</f>
        <v>0</v>
      </c>
      <c r="Q34" s="6">
        <f t="shared" si="2"/>
        <v>0</v>
      </c>
      <c r="R34" s="6">
        <f>VLOOKUP(Q34,'YL Imps'!$A$2:$B$50,2,TRUE)</f>
        <v>0</v>
      </c>
      <c r="T34" s="14"/>
      <c r="U34" s="14"/>
    </row>
    <row r="35" spans="1:21" ht="18" x14ac:dyDescent="0.25">
      <c r="A35" s="7">
        <v>20</v>
      </c>
      <c r="B35" s="6"/>
      <c r="C35" s="15">
        <f>+Scores!J29</f>
        <v>0</v>
      </c>
      <c r="D35" s="15">
        <f>+Scores!K29</f>
        <v>0</v>
      </c>
      <c r="E35" s="16">
        <f>+Scores!J31</f>
        <v>0</v>
      </c>
      <c r="F35" s="16">
        <f>+Scores!K31</f>
        <v>0</v>
      </c>
      <c r="G35" s="16">
        <f>+Scores!J30</f>
        <v>0</v>
      </c>
      <c r="H35" s="21">
        <f>+Scores!K30</f>
        <v>0</v>
      </c>
      <c r="I35" s="16">
        <f>+Scores!J32</f>
        <v>0</v>
      </c>
      <c r="J35" s="21">
        <f>+Scores!K32</f>
        <v>0</v>
      </c>
      <c r="K35" s="17">
        <f>'YL Imps'!P35</f>
        <v>0</v>
      </c>
      <c r="L35" s="18"/>
      <c r="M35" s="6">
        <f>VLOOKUP(('YL Imps'!L35-$K35),'YL Imps'!$A$2:$B$50,2,TRUE)</f>
        <v>0</v>
      </c>
      <c r="N35" s="6">
        <f>-(VLOOKUP(('YL Imps'!M35-$K35),'YL Imps'!$A$2:$B$50,2,TRUE))</f>
        <v>0</v>
      </c>
      <c r="O35" s="6">
        <f>VLOOKUP(('YL Imps'!N35-$K35),'YL Imps'!$A$2:$B$50,2,TRUE)</f>
        <v>0</v>
      </c>
      <c r="P35" s="6">
        <f>-(VLOOKUP(('YL Imps'!O35-$K35),'YL Imps'!$A$2:$B$50,2,TRUE))</f>
        <v>0</v>
      </c>
      <c r="Q35" s="6">
        <f t="shared" si="2"/>
        <v>0</v>
      </c>
      <c r="R35" s="6">
        <f>VLOOKUP(Q35,'YL Imps'!$A$2:$B$50,2,TRUE)</f>
        <v>0</v>
      </c>
      <c r="T35" s="14"/>
      <c r="U35" s="14"/>
    </row>
    <row r="36" spans="1:21" ht="18" x14ac:dyDescent="0.25">
      <c r="A36" s="7">
        <v>21</v>
      </c>
      <c r="B36" s="6"/>
      <c r="C36" s="15">
        <f>+Scores!L29</f>
        <v>0</v>
      </c>
      <c r="D36" s="15">
        <f>+Scores!M29</f>
        <v>0</v>
      </c>
      <c r="E36" s="16">
        <f>+Scores!L31</f>
        <v>0</v>
      </c>
      <c r="F36" s="16">
        <f>+Scores!M31</f>
        <v>0</v>
      </c>
      <c r="G36" s="16">
        <f>+Scores!L30</f>
        <v>0</v>
      </c>
      <c r="H36" s="21">
        <f>+Scores!M30</f>
        <v>0</v>
      </c>
      <c r="I36" s="16">
        <f>+Scores!L32</f>
        <v>0</v>
      </c>
      <c r="J36" s="21">
        <f>+Scores!M32</f>
        <v>0</v>
      </c>
      <c r="K36" s="17">
        <f>'YL Imps'!P36</f>
        <v>0</v>
      </c>
      <c r="L36" s="18"/>
      <c r="M36" s="6">
        <f>VLOOKUP(('YL Imps'!L36-$K36),'YL Imps'!$A$2:$B$50,2,TRUE)</f>
        <v>0</v>
      </c>
      <c r="N36" s="6">
        <f>-(VLOOKUP(('YL Imps'!M36-$K36),'YL Imps'!$A$2:$B$50,2,TRUE))</f>
        <v>0</v>
      </c>
      <c r="O36" s="6">
        <f>VLOOKUP(('YL Imps'!N36-$K36),'YL Imps'!$A$2:$B$50,2,TRUE)</f>
        <v>0</v>
      </c>
      <c r="P36" s="6">
        <f>-(VLOOKUP(('YL Imps'!O36-$K36),'YL Imps'!$A$2:$B$50,2,TRUE))</f>
        <v>0</v>
      </c>
      <c r="Q36" s="6">
        <f t="shared" si="2"/>
        <v>0</v>
      </c>
      <c r="R36" s="6">
        <f>VLOOKUP(Q36,'YL Imps'!$A$2:$B$50,2,TRUE)</f>
        <v>0</v>
      </c>
      <c r="T36" s="14"/>
      <c r="U36" s="23"/>
    </row>
    <row r="37" spans="1:21" ht="18" x14ac:dyDescent="0.25">
      <c r="A37" s="7">
        <v>22</v>
      </c>
      <c r="B37" s="6"/>
      <c r="C37" s="15">
        <f>+Scores!N29</f>
        <v>0</v>
      </c>
      <c r="D37" s="15">
        <f>+Scores!O29</f>
        <v>0</v>
      </c>
      <c r="E37" s="16">
        <f>+Scores!N31</f>
        <v>0</v>
      </c>
      <c r="F37" s="16">
        <f>+Scores!O31</f>
        <v>0</v>
      </c>
      <c r="G37" s="16">
        <f>+Scores!N30</f>
        <v>0</v>
      </c>
      <c r="H37" s="21">
        <f>+Scores!O30</f>
        <v>0</v>
      </c>
      <c r="I37" s="16">
        <f>+Scores!N32</f>
        <v>0</v>
      </c>
      <c r="J37" s="22">
        <f>+Scores!O32</f>
        <v>0</v>
      </c>
      <c r="K37" s="17">
        <f>'YL Imps'!P37</f>
        <v>0</v>
      </c>
      <c r="L37" s="18"/>
      <c r="M37" s="6">
        <f>VLOOKUP(('YL Imps'!L37-$K37),'YL Imps'!$A$2:$B$50,2,TRUE)</f>
        <v>0</v>
      </c>
      <c r="N37" s="6">
        <f>-(VLOOKUP(('YL Imps'!M37-$K37),'YL Imps'!$A$2:$B$50,2,TRUE))</f>
        <v>0</v>
      </c>
      <c r="O37" s="6">
        <f>VLOOKUP(('YL Imps'!N37-$K37),'YL Imps'!$A$2:$B$50,2,TRUE)</f>
        <v>0</v>
      </c>
      <c r="P37" s="6">
        <f>-(VLOOKUP(('YL Imps'!O37-$K37),'YL Imps'!$A$2:$B$50,2,TRUE))</f>
        <v>0</v>
      </c>
      <c r="Q37" s="6">
        <f t="shared" si="2"/>
        <v>0</v>
      </c>
      <c r="R37" s="6">
        <f>VLOOKUP(Q37,'YL Imps'!$A$2:$B$50,2,TRUE)</f>
        <v>0</v>
      </c>
      <c r="T37" s="14"/>
      <c r="U37" s="14"/>
    </row>
    <row r="38" spans="1:21" ht="18" x14ac:dyDescent="0.25">
      <c r="A38" s="7">
        <v>23</v>
      </c>
      <c r="B38" s="6"/>
      <c r="C38" s="15">
        <f>+Scores!P29</f>
        <v>0</v>
      </c>
      <c r="D38" s="15">
        <f>+Scores!Q29</f>
        <v>0</v>
      </c>
      <c r="E38" s="16">
        <f>+Scores!P31</f>
        <v>0</v>
      </c>
      <c r="F38" s="16">
        <f>+Scores!Q31</f>
        <v>0</v>
      </c>
      <c r="G38" s="16">
        <f>+Scores!P30</f>
        <v>0</v>
      </c>
      <c r="H38" s="21">
        <f>+Scores!Q30</f>
        <v>0</v>
      </c>
      <c r="I38" s="16">
        <f>+Scores!P32</f>
        <v>0</v>
      </c>
      <c r="J38" s="21">
        <f>+Scores!Q32</f>
        <v>0</v>
      </c>
      <c r="K38" s="17">
        <f>'YL Imps'!P38</f>
        <v>0</v>
      </c>
      <c r="L38" s="18"/>
      <c r="M38" s="6">
        <f>VLOOKUP(('YL Imps'!L38-$K38),'YL Imps'!$A$2:$B$50,2,TRUE)</f>
        <v>0</v>
      </c>
      <c r="N38" s="6">
        <f>-(VLOOKUP(('YL Imps'!M38-$K38),'YL Imps'!$A$2:$B$50,2,TRUE))</f>
        <v>0</v>
      </c>
      <c r="O38" s="6">
        <f>VLOOKUP(('YL Imps'!N38-$K38),'YL Imps'!$A$2:$B$50,2,TRUE)</f>
        <v>0</v>
      </c>
      <c r="P38" s="6">
        <f>-(VLOOKUP(('YL Imps'!O38-$K38),'YL Imps'!$A$2:$B$50,2,TRUE))</f>
        <v>0</v>
      </c>
      <c r="Q38" s="6">
        <f t="shared" si="2"/>
        <v>0</v>
      </c>
      <c r="R38" s="6">
        <f>VLOOKUP(Q38,'YL Imps'!$A$2:$B$50,2,TRUE)</f>
        <v>0</v>
      </c>
      <c r="T38" s="14"/>
      <c r="U38" s="14"/>
    </row>
    <row r="39" spans="1:21" ht="18" x14ac:dyDescent="0.25">
      <c r="A39" s="7">
        <v>24</v>
      </c>
      <c r="B39" s="6"/>
      <c r="C39" s="15">
        <f>+Scores!R29</f>
        <v>0</v>
      </c>
      <c r="D39" s="15">
        <f>+Scores!S29</f>
        <v>0</v>
      </c>
      <c r="E39" s="16">
        <f>+Scores!R31</f>
        <v>0</v>
      </c>
      <c r="F39" s="16">
        <f>+Scores!S31</f>
        <v>0</v>
      </c>
      <c r="G39" s="16">
        <f>+Scores!R30</f>
        <v>0</v>
      </c>
      <c r="H39" s="21">
        <f>+Scores!S30</f>
        <v>0</v>
      </c>
      <c r="I39" s="16">
        <f>+Scores!R32</f>
        <v>0</v>
      </c>
      <c r="J39" s="22">
        <f>+Scores!S32</f>
        <v>0</v>
      </c>
      <c r="K39" s="17">
        <f>'YL Imps'!P39</f>
        <v>0</v>
      </c>
      <c r="L39" s="18"/>
      <c r="M39" s="6">
        <f>VLOOKUP(('YL Imps'!L39-$K39),'YL Imps'!$A$2:$B$50,2,TRUE)</f>
        <v>0</v>
      </c>
      <c r="N39" s="6">
        <f>-(VLOOKUP(('YL Imps'!M39-$K39),'YL Imps'!$A$2:$B$50,2,TRUE))</f>
        <v>0</v>
      </c>
      <c r="O39" s="6">
        <f>VLOOKUP(('YL Imps'!N39-$K39),'YL Imps'!$A$2:$B$50,2,TRUE)</f>
        <v>0</v>
      </c>
      <c r="P39" s="6">
        <f>-(VLOOKUP(('YL Imps'!O39-$K39),'YL Imps'!$A$2:$B$50,2,TRUE))</f>
        <v>0</v>
      </c>
      <c r="Q39" s="6">
        <f t="shared" si="2"/>
        <v>0</v>
      </c>
      <c r="R39" s="6">
        <f>VLOOKUP(Q39,'YL Imps'!$A$2:$B$50,2,TRUE)</f>
        <v>0</v>
      </c>
      <c r="T39" s="14"/>
      <c r="U39" s="23"/>
    </row>
    <row r="40" spans="1:21" ht="18" x14ac:dyDescent="0.25">
      <c r="A40" s="6"/>
      <c r="B40" s="6"/>
      <c r="C40" s="14"/>
      <c r="D40" s="14"/>
      <c r="E40" s="14"/>
      <c r="F40" s="14"/>
      <c r="G40" s="14"/>
      <c r="H40" s="14"/>
      <c r="I40" s="14"/>
      <c r="J40" s="14"/>
      <c r="K40" s="19"/>
      <c r="L40" s="6"/>
      <c r="M40" s="20">
        <f>SUM(M32:M39)</f>
        <v>0</v>
      </c>
      <c r="N40" s="20">
        <f>SUM(N32:N39)</f>
        <v>0</v>
      </c>
      <c r="O40" s="20">
        <f>SUM(O32:O39)</f>
        <v>0</v>
      </c>
      <c r="P40" s="20">
        <f>SUM(P32:P39)</f>
        <v>0</v>
      </c>
      <c r="Q40" s="20"/>
      <c r="R40" s="20">
        <f>SUM(R32:R39)</f>
        <v>0</v>
      </c>
    </row>
    <row r="41" spans="1:21" ht="18" x14ac:dyDescent="0.25">
      <c r="A41" s="6"/>
      <c r="B41" s="6"/>
      <c r="C41" s="9" t="s">
        <v>55</v>
      </c>
      <c r="D41" s="10" t="s">
        <v>56</v>
      </c>
      <c r="E41" s="9" t="s">
        <v>55</v>
      </c>
      <c r="F41" s="10" t="s">
        <v>56</v>
      </c>
      <c r="G41" s="9" t="s">
        <v>55</v>
      </c>
      <c r="H41" s="10" t="s">
        <v>56</v>
      </c>
      <c r="I41" s="9" t="s">
        <v>55</v>
      </c>
      <c r="J41" s="11" t="s">
        <v>56</v>
      </c>
      <c r="K41" s="19"/>
      <c r="L41" s="6"/>
      <c r="M41" s="6"/>
      <c r="N41" s="6"/>
      <c r="O41" s="6"/>
      <c r="P41" s="14"/>
      <c r="Q41" s="14"/>
      <c r="R41" s="6"/>
    </row>
    <row r="42" spans="1:21" ht="18" x14ac:dyDescent="0.25">
      <c r="A42" s="7">
        <v>25</v>
      </c>
      <c r="B42" s="6"/>
      <c r="C42" s="15">
        <f>+Scores!D39</f>
        <v>0</v>
      </c>
      <c r="D42" s="15">
        <f>+Scores!E39</f>
        <v>0</v>
      </c>
      <c r="E42" s="16">
        <f>+Scores!D41</f>
        <v>0</v>
      </c>
      <c r="F42" s="16">
        <f>+Scores!E41</f>
        <v>0</v>
      </c>
      <c r="G42" s="16">
        <f>+Scores!D40</f>
        <v>0</v>
      </c>
      <c r="H42" s="21">
        <f>+Scores!E40</f>
        <v>0</v>
      </c>
      <c r="I42" s="16">
        <f>+Scores!D42</f>
        <v>0</v>
      </c>
      <c r="J42" s="21">
        <f>+Scores!E42</f>
        <v>0</v>
      </c>
      <c r="K42" s="17">
        <f>'YL Imps'!P42</f>
        <v>0</v>
      </c>
      <c r="L42" s="18"/>
      <c r="M42" s="6">
        <f>VLOOKUP(('YL Imps'!L42-$K42),'YL Imps'!$A$2:$B$50,2,TRUE)</f>
        <v>0</v>
      </c>
      <c r="N42" s="6">
        <f>-(VLOOKUP(('YL Imps'!M42-$K42),'YL Imps'!$A$2:$B$50,2,TRUE))</f>
        <v>0</v>
      </c>
      <c r="O42" s="6">
        <f>VLOOKUP(('YL Imps'!N42-$K42),'YL Imps'!$A$2:$B$50,2,TRUE)</f>
        <v>0</v>
      </c>
      <c r="P42" s="6">
        <f>-(VLOOKUP(('YL Imps'!O42-$K42),'YL Imps'!$A$2:$B$50,2,TRUE))</f>
        <v>0</v>
      </c>
      <c r="Q42" s="6">
        <f t="shared" ref="Q42:Q49" si="3">SUM(C42,E42,G42,I42)-SUM(D42,F42,H42,J42)</f>
        <v>0</v>
      </c>
      <c r="R42" s="6">
        <f>VLOOKUP(Q42,'YL Imps'!$A$2:$B$50,2,TRUE)</f>
        <v>0</v>
      </c>
    </row>
    <row r="43" spans="1:21" ht="18" x14ac:dyDescent="0.25">
      <c r="A43" s="7">
        <v>26</v>
      </c>
      <c r="B43" s="6"/>
      <c r="C43" s="15">
        <f>+Scores!F39</f>
        <v>0</v>
      </c>
      <c r="D43" s="15">
        <f>+Scores!G39</f>
        <v>0</v>
      </c>
      <c r="E43" s="16">
        <f>+Scores!F41</f>
        <v>0</v>
      </c>
      <c r="F43" s="16">
        <f>+Scores!G41</f>
        <v>0</v>
      </c>
      <c r="G43" s="16">
        <f>+Scores!F40</f>
        <v>0</v>
      </c>
      <c r="H43" s="21">
        <f>+Scores!G40</f>
        <v>0</v>
      </c>
      <c r="I43" s="16">
        <f>+Scores!F42</f>
        <v>0</v>
      </c>
      <c r="J43" s="21">
        <f>+Scores!G42</f>
        <v>0</v>
      </c>
      <c r="K43" s="17">
        <f>'YL Imps'!P43</f>
        <v>0</v>
      </c>
      <c r="L43" s="18"/>
      <c r="M43" s="6">
        <f>VLOOKUP(('YL Imps'!L43-$K43),'YL Imps'!$A$2:$B$50,2,TRUE)</f>
        <v>0</v>
      </c>
      <c r="N43" s="6">
        <f>-(VLOOKUP(('YL Imps'!M43-$K43),'YL Imps'!$A$2:$B$50,2,TRUE))</f>
        <v>0</v>
      </c>
      <c r="O43" s="6">
        <f>VLOOKUP(('YL Imps'!N43-$K43),'YL Imps'!$A$2:$B$50,2,TRUE)</f>
        <v>0</v>
      </c>
      <c r="P43" s="6">
        <f>-(VLOOKUP(('YL Imps'!O43-$K43),'YL Imps'!$A$2:$B$50,2,TRUE))</f>
        <v>0</v>
      </c>
      <c r="Q43" s="6">
        <f t="shared" si="3"/>
        <v>0</v>
      </c>
      <c r="R43" s="6">
        <f>VLOOKUP(Q43,'YL Imps'!$A$2:$B$50,2,TRUE)</f>
        <v>0</v>
      </c>
    </row>
    <row r="44" spans="1:21" ht="18" x14ac:dyDescent="0.25">
      <c r="A44" s="7">
        <v>27</v>
      </c>
      <c r="B44" s="6"/>
      <c r="C44" s="15">
        <f>+Scores!H39</f>
        <v>0</v>
      </c>
      <c r="D44" s="15">
        <f>+Scores!I39</f>
        <v>0</v>
      </c>
      <c r="E44" s="16">
        <f>+Scores!H41</f>
        <v>0</v>
      </c>
      <c r="F44" s="16">
        <f>+Scores!I41</f>
        <v>0</v>
      </c>
      <c r="G44" s="16">
        <f>+Scores!H40</f>
        <v>0</v>
      </c>
      <c r="H44" s="21">
        <f>+Scores!I40</f>
        <v>0</v>
      </c>
      <c r="I44" s="16">
        <f>+Scores!H42</f>
        <v>0</v>
      </c>
      <c r="J44" s="22">
        <f>+Scores!I42</f>
        <v>0</v>
      </c>
      <c r="K44" s="17">
        <f>'YL Imps'!P44</f>
        <v>0</v>
      </c>
      <c r="L44" s="18"/>
      <c r="M44" s="6">
        <f>VLOOKUP(('YL Imps'!L44-$K44),'YL Imps'!$A$2:$B$50,2,TRUE)</f>
        <v>0</v>
      </c>
      <c r="N44" s="6">
        <f>-(VLOOKUP(('YL Imps'!M44-$K44),'YL Imps'!$A$2:$B$50,2,TRUE))</f>
        <v>0</v>
      </c>
      <c r="O44" s="6">
        <f>VLOOKUP(('YL Imps'!N44-$K44),'YL Imps'!$A$2:$B$50,2,TRUE)</f>
        <v>0</v>
      </c>
      <c r="P44" s="6">
        <f>-(VLOOKUP(('YL Imps'!O44-$K44),'YL Imps'!$A$2:$B$50,2,TRUE))</f>
        <v>0</v>
      </c>
      <c r="Q44" s="6">
        <f t="shared" si="3"/>
        <v>0</v>
      </c>
      <c r="R44" s="6">
        <f>VLOOKUP(Q44,'YL Imps'!$A$2:$B$50,2,TRUE)</f>
        <v>0</v>
      </c>
    </row>
    <row r="45" spans="1:21" ht="18" x14ac:dyDescent="0.25">
      <c r="A45" s="7">
        <v>28</v>
      </c>
      <c r="B45" s="6"/>
      <c r="C45" s="15">
        <f>+Scores!J39</f>
        <v>0</v>
      </c>
      <c r="D45" s="15">
        <f>+Scores!K39</f>
        <v>0</v>
      </c>
      <c r="E45" s="16">
        <f>+Scores!J41</f>
        <v>0</v>
      </c>
      <c r="F45" s="16">
        <f>+Scores!K41</f>
        <v>0</v>
      </c>
      <c r="G45" s="16">
        <f>+Scores!J40</f>
        <v>0</v>
      </c>
      <c r="H45" s="21">
        <f>+Scores!K40</f>
        <v>0</v>
      </c>
      <c r="I45" s="16">
        <f>+Scores!J42</f>
        <v>0</v>
      </c>
      <c r="J45" s="21">
        <f>+Scores!K42</f>
        <v>0</v>
      </c>
      <c r="K45" s="17">
        <f>'YL Imps'!P45</f>
        <v>0</v>
      </c>
      <c r="L45" s="18"/>
      <c r="M45" s="6">
        <f>VLOOKUP(('YL Imps'!L45-$K45),'YL Imps'!$A$2:$B$50,2,TRUE)</f>
        <v>0</v>
      </c>
      <c r="N45" s="6">
        <f>-(VLOOKUP(('YL Imps'!M45-$K45),'YL Imps'!$A$2:$B$50,2,TRUE))</f>
        <v>0</v>
      </c>
      <c r="O45" s="6">
        <f>VLOOKUP(('YL Imps'!N45-$K45),'YL Imps'!$A$2:$B$50,2,TRUE)</f>
        <v>0</v>
      </c>
      <c r="P45" s="6">
        <f>-(VLOOKUP(('YL Imps'!O45-$K45),'YL Imps'!$A$2:$B$50,2,TRUE))</f>
        <v>0</v>
      </c>
      <c r="Q45" s="6">
        <f t="shared" si="3"/>
        <v>0</v>
      </c>
      <c r="R45" s="6">
        <f>VLOOKUP(Q45,'YL Imps'!$A$2:$B$50,2,TRUE)</f>
        <v>0</v>
      </c>
    </row>
    <row r="46" spans="1:21" ht="18" x14ac:dyDescent="0.25">
      <c r="A46" s="7">
        <v>29</v>
      </c>
      <c r="B46" s="6"/>
      <c r="C46" s="15">
        <f>+Scores!L39</f>
        <v>0</v>
      </c>
      <c r="D46" s="15">
        <f>+Scores!M39</f>
        <v>0</v>
      </c>
      <c r="E46" s="16">
        <f>+Scores!L41</f>
        <v>0</v>
      </c>
      <c r="F46" s="16">
        <f>+Scores!M41</f>
        <v>0</v>
      </c>
      <c r="G46" s="16">
        <f>+Scores!L40</f>
        <v>0</v>
      </c>
      <c r="H46" s="21">
        <f>+Scores!M40</f>
        <v>0</v>
      </c>
      <c r="I46" s="16">
        <f>+Scores!L42</f>
        <v>0</v>
      </c>
      <c r="J46" s="22">
        <f>+Scores!M42</f>
        <v>0</v>
      </c>
      <c r="K46" s="17">
        <f>'YL Imps'!P46</f>
        <v>0</v>
      </c>
      <c r="L46" s="18"/>
      <c r="M46" s="6">
        <f>VLOOKUP(('YL Imps'!L46-$K46),'YL Imps'!$A$2:$B$50,2,TRUE)</f>
        <v>0</v>
      </c>
      <c r="N46" s="6">
        <f>-(VLOOKUP(('YL Imps'!M46-$K46),'YL Imps'!$A$2:$B$50,2,TRUE))</f>
        <v>0</v>
      </c>
      <c r="O46" s="6">
        <f>VLOOKUP(('YL Imps'!N46-$K46),'YL Imps'!$A$2:$B$50,2,TRUE)</f>
        <v>0</v>
      </c>
      <c r="P46" s="6">
        <f>-(VLOOKUP(('YL Imps'!O46-$K46),'YL Imps'!$A$2:$B$50,2,TRUE))</f>
        <v>0</v>
      </c>
      <c r="Q46" s="6">
        <f t="shared" si="3"/>
        <v>0</v>
      </c>
      <c r="R46" s="6">
        <f>VLOOKUP(Q46,'YL Imps'!$A$2:$B$50,2,TRUE)</f>
        <v>0</v>
      </c>
    </row>
    <row r="47" spans="1:21" ht="18" x14ac:dyDescent="0.25">
      <c r="A47" s="7">
        <v>30</v>
      </c>
      <c r="B47" s="6"/>
      <c r="C47" s="15">
        <f>+Scores!N39</f>
        <v>0</v>
      </c>
      <c r="D47" s="15">
        <f>+Scores!O39</f>
        <v>0</v>
      </c>
      <c r="E47" s="16">
        <f>+Scores!N41</f>
        <v>0</v>
      </c>
      <c r="F47" s="16">
        <f>+Scores!O41</f>
        <v>0</v>
      </c>
      <c r="G47" s="16">
        <f>+Scores!N40</f>
        <v>0</v>
      </c>
      <c r="H47" s="21">
        <f>+Scores!O40</f>
        <v>0</v>
      </c>
      <c r="I47" s="16">
        <f>+Scores!N42</f>
        <v>0</v>
      </c>
      <c r="J47" s="21">
        <f>+Scores!O42</f>
        <v>0</v>
      </c>
      <c r="K47" s="17">
        <f>'YL Imps'!P47</f>
        <v>0</v>
      </c>
      <c r="L47" s="18"/>
      <c r="M47" s="6">
        <f>VLOOKUP(('YL Imps'!L47-$K47),'YL Imps'!$A$2:$B$50,2,TRUE)</f>
        <v>0</v>
      </c>
      <c r="N47" s="6">
        <f>-(VLOOKUP(('YL Imps'!M47-$K47),'YL Imps'!$A$2:$B$50,2,TRUE))</f>
        <v>0</v>
      </c>
      <c r="O47" s="6">
        <f>VLOOKUP(('YL Imps'!N47-$K47),'YL Imps'!$A$2:$B$50,2,TRUE)</f>
        <v>0</v>
      </c>
      <c r="P47" s="6">
        <f>-(VLOOKUP(('YL Imps'!O47-$K47),'YL Imps'!$A$2:$B$50,2,TRUE))</f>
        <v>0</v>
      </c>
      <c r="Q47" s="6">
        <f t="shared" si="3"/>
        <v>0</v>
      </c>
      <c r="R47" s="6">
        <f>VLOOKUP(Q47,'YL Imps'!$A$2:$B$50,2,TRUE)</f>
        <v>0</v>
      </c>
    </row>
    <row r="48" spans="1:21" ht="18" x14ac:dyDescent="0.25">
      <c r="A48" s="7">
        <v>31</v>
      </c>
      <c r="B48" s="6"/>
      <c r="C48" s="15">
        <f>+Scores!P39</f>
        <v>0</v>
      </c>
      <c r="D48" s="15">
        <f>+Scores!Q39</f>
        <v>0</v>
      </c>
      <c r="E48" s="16">
        <f>+Scores!P41</f>
        <v>0</v>
      </c>
      <c r="F48" s="16">
        <f>+Scores!Q41</f>
        <v>0</v>
      </c>
      <c r="G48" s="16">
        <f>+Scores!P40</f>
        <v>0</v>
      </c>
      <c r="H48" s="21">
        <f>+Scores!Q40</f>
        <v>0</v>
      </c>
      <c r="I48" s="16">
        <f>+Scores!P42</f>
        <v>0</v>
      </c>
      <c r="J48" s="22">
        <f>+Scores!Q42</f>
        <v>0</v>
      </c>
      <c r="K48" s="17">
        <f>'YL Imps'!P48</f>
        <v>0</v>
      </c>
      <c r="L48" s="18"/>
      <c r="M48" s="6">
        <f>VLOOKUP(('YL Imps'!L48-$K48),'YL Imps'!$A$2:$B$50,2,TRUE)</f>
        <v>0</v>
      </c>
      <c r="N48" s="6">
        <f>-(VLOOKUP(('YL Imps'!M48-$K48),'YL Imps'!$A$2:$B$50,2,TRUE))</f>
        <v>0</v>
      </c>
      <c r="O48" s="6">
        <f>VLOOKUP(('YL Imps'!N48-$K48),'YL Imps'!$A$2:$B$50,2,TRUE)</f>
        <v>0</v>
      </c>
      <c r="P48" s="6">
        <f>-(VLOOKUP(('YL Imps'!O48-$K48),'YL Imps'!$A$2:$B$50,2,TRUE))</f>
        <v>0</v>
      </c>
      <c r="Q48" s="6">
        <f t="shared" si="3"/>
        <v>0</v>
      </c>
      <c r="R48" s="6">
        <f>VLOOKUP(Q48,'YL Imps'!$A$2:$B$50,2,TRUE)</f>
        <v>0</v>
      </c>
    </row>
    <row r="49" spans="1:18" ht="18" x14ac:dyDescent="0.25">
      <c r="A49" s="7">
        <v>32</v>
      </c>
      <c r="B49" s="6"/>
      <c r="C49" s="15">
        <f>+Scores!R39</f>
        <v>0</v>
      </c>
      <c r="D49" s="15">
        <f>+Scores!S39</f>
        <v>0</v>
      </c>
      <c r="E49" s="16">
        <f>+Scores!R41</f>
        <v>0</v>
      </c>
      <c r="F49" s="16">
        <f>+Scores!S41</f>
        <v>0</v>
      </c>
      <c r="G49" s="16">
        <f>+Scores!R40</f>
        <v>0</v>
      </c>
      <c r="H49" s="21">
        <f>+Scores!S40</f>
        <v>0</v>
      </c>
      <c r="I49" s="16">
        <f>+Scores!R42</f>
        <v>0</v>
      </c>
      <c r="J49" s="21">
        <f>+Scores!S42</f>
        <v>0</v>
      </c>
      <c r="K49" s="17">
        <f>'YL Imps'!P49</f>
        <v>0</v>
      </c>
      <c r="L49" s="18"/>
      <c r="M49" s="6">
        <f>VLOOKUP(('YL Imps'!L49-$K49),'YL Imps'!$A$2:$B$50,2,TRUE)</f>
        <v>0</v>
      </c>
      <c r="N49" s="6">
        <f>-(VLOOKUP(('YL Imps'!M49-$K49),'YL Imps'!$A$2:$B$50,2,TRUE))</f>
        <v>0</v>
      </c>
      <c r="O49" s="6">
        <f>VLOOKUP(('YL Imps'!N49-$K49),'YL Imps'!$A$2:$B$50,2,TRUE)</f>
        <v>0</v>
      </c>
      <c r="P49" s="6">
        <f>-(VLOOKUP(('YL Imps'!O49-$K49),'YL Imps'!$A$2:$B$50,2,TRUE))</f>
        <v>0</v>
      </c>
      <c r="Q49" s="6">
        <f t="shared" si="3"/>
        <v>0</v>
      </c>
      <c r="R49" s="6">
        <f>VLOOKUP(Q49,'YL Imps'!$A$2:$B$50,2,TRUE)</f>
        <v>0</v>
      </c>
    </row>
    <row r="50" spans="1:18" ht="18" x14ac:dyDescent="0.25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20">
        <f>SUM(M42:M49)</f>
        <v>0</v>
      </c>
      <c r="N50" s="20">
        <f>SUM(N42:N49)</f>
        <v>0</v>
      </c>
      <c r="O50" s="20">
        <f>SUM(O42:O49)</f>
        <v>0</v>
      </c>
      <c r="P50" s="20">
        <f>SUM(P42:P49)</f>
        <v>0</v>
      </c>
      <c r="Q50" s="20"/>
      <c r="R50" s="20">
        <f>SUM(R42:R49)</f>
        <v>0</v>
      </c>
    </row>
    <row r="51" spans="1:18" ht="18.75" thickBot="1" x14ac:dyDescent="0.3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24">
        <f>SUM(M20,M30,M40,M50)</f>
        <v>0</v>
      </c>
      <c r="N51" s="24">
        <f>SUM(N20,N30,N40,N50)</f>
        <v>0</v>
      </c>
      <c r="O51" s="24">
        <f>SUM(O20,O30,O40,O50)</f>
        <v>0</v>
      </c>
      <c r="P51" s="24">
        <f>SUM(P20,P30,P40,P50)</f>
        <v>0</v>
      </c>
      <c r="Q51" s="24"/>
      <c r="R51" s="24">
        <f>SUM(R20,R30,R40,R50)</f>
        <v>0</v>
      </c>
    </row>
    <row r="52" spans="1:18" ht="13.5" thickTop="1" x14ac:dyDescent="0.2"/>
  </sheetData>
  <sheetProtection sheet="1" objects="1" scenarios="1"/>
  <mergeCells count="24">
    <mergeCell ref="C10:D10"/>
    <mergeCell ref="E10:F10"/>
    <mergeCell ref="G10:H10"/>
    <mergeCell ref="I10:J10"/>
    <mergeCell ref="K4:N4"/>
    <mergeCell ref="P4:R4"/>
    <mergeCell ref="T4:W4"/>
    <mergeCell ref="Y4:AA4"/>
    <mergeCell ref="D5:E5"/>
    <mergeCell ref="G5:I5"/>
    <mergeCell ref="K5:N5"/>
    <mergeCell ref="P5:R5"/>
    <mergeCell ref="T5:W5"/>
    <mergeCell ref="Y5:AA5"/>
    <mergeCell ref="K2:N2"/>
    <mergeCell ref="P2:R2"/>
    <mergeCell ref="T2:W2"/>
    <mergeCell ref="Y2:AA2"/>
    <mergeCell ref="C3:E3"/>
    <mergeCell ref="G3:I3"/>
    <mergeCell ref="K3:N3"/>
    <mergeCell ref="P3:R3"/>
    <mergeCell ref="T3:W3"/>
    <mergeCell ref="Y3:AA3"/>
  </mergeCells>
  <pageMargins left="0.35433070866141736" right="0.35433070866141736" top="0.39370078740157483" bottom="0.39370078740157483" header="0" footer="0"/>
  <pageSetup paperSize="9" scale="85" orientation="portrait" horizontalDpi="360" r:id="rId1"/>
  <headerFooter alignWithMargins="0"/>
  <colBreaks count="1" manualBreakCount="1">
    <brk id="18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workbookViewId="0"/>
  </sheetViews>
  <sheetFormatPr defaultRowHeight="12.75" x14ac:dyDescent="0.2"/>
  <cols>
    <col min="1" max="16384" width="9.140625" style="1"/>
  </cols>
  <sheetData>
    <row r="1" spans="1:5" x14ac:dyDescent="0.2">
      <c r="A1" s="2" t="s">
        <v>7</v>
      </c>
      <c r="B1" s="2" t="s">
        <v>6</v>
      </c>
      <c r="C1" s="2"/>
      <c r="D1" s="2" t="s">
        <v>6</v>
      </c>
      <c r="E1" s="2" t="s">
        <v>5</v>
      </c>
    </row>
    <row r="2" spans="1:5" x14ac:dyDescent="0.2">
      <c r="A2" s="1">
        <v>0</v>
      </c>
      <c r="B2" s="1">
        <v>0</v>
      </c>
      <c r="D2" s="1">
        <v>-1000</v>
      </c>
      <c r="E2" s="1">
        <v>0</v>
      </c>
    </row>
    <row r="3" spans="1:5" x14ac:dyDescent="0.2">
      <c r="A3" s="1">
        <v>20</v>
      </c>
      <c r="B3" s="1">
        <v>1</v>
      </c>
      <c r="D3" s="1">
        <v>-95</v>
      </c>
      <c r="E3" s="1">
        <v>1</v>
      </c>
    </row>
    <row r="4" spans="1:5" x14ac:dyDescent="0.2">
      <c r="A4" s="1">
        <v>50</v>
      </c>
      <c r="B4" s="1">
        <v>2</v>
      </c>
      <c r="D4" s="1">
        <v>-77</v>
      </c>
      <c r="E4" s="1">
        <v>2</v>
      </c>
    </row>
    <row r="5" spans="1:5" x14ac:dyDescent="0.2">
      <c r="A5" s="1">
        <v>90</v>
      </c>
      <c r="B5" s="1">
        <v>3</v>
      </c>
      <c r="D5" s="1">
        <v>-63</v>
      </c>
      <c r="E5" s="1">
        <v>3</v>
      </c>
    </row>
    <row r="6" spans="1:5" x14ac:dyDescent="0.2">
      <c r="A6" s="1">
        <v>130</v>
      </c>
      <c r="B6" s="1">
        <v>4</v>
      </c>
      <c r="D6" s="1">
        <v>-50</v>
      </c>
      <c r="E6" s="1">
        <v>4</v>
      </c>
    </row>
    <row r="7" spans="1:5" x14ac:dyDescent="0.2">
      <c r="A7" s="1">
        <v>170</v>
      </c>
      <c r="B7" s="1">
        <v>5</v>
      </c>
      <c r="D7" s="1">
        <v>-40</v>
      </c>
      <c r="E7" s="1">
        <v>5</v>
      </c>
    </row>
    <row r="8" spans="1:5" x14ac:dyDescent="0.2">
      <c r="A8" s="1">
        <v>220</v>
      </c>
      <c r="B8" s="1">
        <v>6</v>
      </c>
      <c r="D8" s="1">
        <v>-31</v>
      </c>
      <c r="E8" s="1">
        <v>6</v>
      </c>
    </row>
    <row r="9" spans="1:5" x14ac:dyDescent="0.2">
      <c r="A9" s="1">
        <v>270</v>
      </c>
      <c r="B9" s="1">
        <v>7</v>
      </c>
      <c r="D9" s="1">
        <v>-23</v>
      </c>
      <c r="E9" s="1">
        <v>7</v>
      </c>
    </row>
    <row r="10" spans="1:5" x14ac:dyDescent="0.2">
      <c r="A10" s="1">
        <v>320</v>
      </c>
      <c r="B10" s="1">
        <v>8</v>
      </c>
      <c r="D10" s="1">
        <v>-15</v>
      </c>
      <c r="E10" s="1">
        <v>8</v>
      </c>
    </row>
    <row r="11" spans="1:5" x14ac:dyDescent="0.2">
      <c r="A11" s="1">
        <v>370</v>
      </c>
      <c r="B11" s="1">
        <v>9</v>
      </c>
      <c r="D11" s="1">
        <v>-8</v>
      </c>
      <c r="E11" s="1">
        <v>9</v>
      </c>
    </row>
    <row r="12" spans="1:5" x14ac:dyDescent="0.2">
      <c r="A12" s="1">
        <v>430</v>
      </c>
      <c r="B12" s="1">
        <v>10</v>
      </c>
      <c r="D12" s="1">
        <v>-2</v>
      </c>
      <c r="E12" s="1">
        <v>10</v>
      </c>
    </row>
    <row r="13" spans="1:5" x14ac:dyDescent="0.2">
      <c r="A13" s="1">
        <v>500</v>
      </c>
      <c r="B13" s="1">
        <v>11</v>
      </c>
      <c r="D13" s="1">
        <v>3</v>
      </c>
      <c r="E13" s="1">
        <v>11</v>
      </c>
    </row>
    <row r="14" spans="1:5" x14ac:dyDescent="0.2">
      <c r="A14" s="1">
        <v>600</v>
      </c>
      <c r="B14" s="1">
        <v>12</v>
      </c>
      <c r="D14" s="1">
        <v>9</v>
      </c>
      <c r="E14" s="1">
        <v>12</v>
      </c>
    </row>
    <row r="15" spans="1:5" x14ac:dyDescent="0.2">
      <c r="A15" s="1">
        <v>750</v>
      </c>
      <c r="B15" s="1">
        <v>13</v>
      </c>
      <c r="D15" s="1">
        <v>16</v>
      </c>
      <c r="E15" s="1">
        <v>13</v>
      </c>
    </row>
    <row r="16" spans="1:5" x14ac:dyDescent="0.2">
      <c r="A16" s="1">
        <v>900</v>
      </c>
      <c r="B16" s="1">
        <v>14</v>
      </c>
      <c r="D16" s="1">
        <v>24</v>
      </c>
      <c r="E16" s="1">
        <v>14</v>
      </c>
    </row>
    <row r="17" spans="1:5" x14ac:dyDescent="0.2">
      <c r="A17" s="1">
        <v>1100</v>
      </c>
      <c r="B17" s="1">
        <v>15</v>
      </c>
      <c r="D17" s="1">
        <v>32</v>
      </c>
      <c r="E17" s="1">
        <v>15</v>
      </c>
    </row>
    <row r="18" spans="1:5" x14ac:dyDescent="0.2">
      <c r="A18" s="1">
        <v>1300</v>
      </c>
      <c r="B18" s="1">
        <v>16</v>
      </c>
      <c r="D18" s="1">
        <v>41</v>
      </c>
      <c r="E18" s="1">
        <v>16</v>
      </c>
    </row>
    <row r="19" spans="1:5" x14ac:dyDescent="0.2">
      <c r="A19" s="1">
        <v>1500</v>
      </c>
      <c r="B19" s="1">
        <v>17</v>
      </c>
      <c r="D19" s="1">
        <v>51</v>
      </c>
      <c r="E19" s="1">
        <v>17</v>
      </c>
    </row>
    <row r="20" spans="1:5" x14ac:dyDescent="0.2">
      <c r="A20" s="1">
        <v>1750</v>
      </c>
      <c r="B20" s="1">
        <v>18</v>
      </c>
      <c r="D20" s="1">
        <v>64</v>
      </c>
      <c r="E20" s="1">
        <v>18</v>
      </c>
    </row>
    <row r="21" spans="1:5" x14ac:dyDescent="0.2">
      <c r="A21" s="1">
        <v>2000</v>
      </c>
      <c r="B21" s="1">
        <v>19</v>
      </c>
      <c r="D21" s="1">
        <v>78</v>
      </c>
      <c r="E21" s="1">
        <v>19</v>
      </c>
    </row>
    <row r="22" spans="1:5" x14ac:dyDescent="0.2">
      <c r="A22" s="1">
        <v>2250</v>
      </c>
      <c r="B22" s="1">
        <v>20</v>
      </c>
      <c r="D22" s="1">
        <v>96</v>
      </c>
      <c r="E22" s="1">
        <v>20</v>
      </c>
    </row>
    <row r="23" spans="1:5" x14ac:dyDescent="0.2">
      <c r="A23" s="1">
        <v>2500</v>
      </c>
      <c r="B23" s="1">
        <v>21</v>
      </c>
    </row>
    <row r="24" spans="1:5" x14ac:dyDescent="0.2">
      <c r="A24" s="1">
        <v>3000</v>
      </c>
      <c r="B24" s="1">
        <v>22</v>
      </c>
    </row>
    <row r="25" spans="1:5" x14ac:dyDescent="0.2">
      <c r="A25" s="1">
        <v>3500</v>
      </c>
      <c r="B25" s="1">
        <v>23</v>
      </c>
    </row>
    <row r="26" spans="1:5" x14ac:dyDescent="0.2">
      <c r="A26" s="1">
        <v>4000</v>
      </c>
      <c r="B26" s="1">
        <v>24</v>
      </c>
    </row>
  </sheetData>
  <sheetProtection sheet="1" objects="1" scenarios="1" selectLockedCells="1"/>
  <pageMargins left="0.75" right="0.75" top="1" bottom="1" header="0.5" footer="0.5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0"/>
  <sheetViews>
    <sheetView workbookViewId="0"/>
  </sheetViews>
  <sheetFormatPr defaultRowHeight="12.75" x14ac:dyDescent="0.2"/>
  <cols>
    <col min="1" max="1" width="6.42578125" style="3" bestFit="1" customWidth="1"/>
    <col min="2" max="2" width="5.28515625" style="3" bestFit="1" customWidth="1"/>
    <col min="3" max="3" width="4.140625" style="3" customWidth="1"/>
    <col min="4" max="4" width="4" style="3" customWidth="1"/>
    <col min="5" max="5" width="5.42578125" style="3" bestFit="1" customWidth="1"/>
    <col min="6" max="6" width="4.42578125" style="3" bestFit="1" customWidth="1"/>
    <col min="7" max="11" width="2.7109375" style="3" customWidth="1"/>
    <col min="12" max="16" width="5.7109375" style="3" customWidth="1"/>
    <col min="17" max="256" width="9.140625" style="3"/>
    <col min="257" max="257" width="6.42578125" style="3" bestFit="1" customWidth="1"/>
    <col min="258" max="258" width="5.28515625" style="3" bestFit="1" customWidth="1"/>
    <col min="259" max="259" width="4.140625" style="3" customWidth="1"/>
    <col min="260" max="260" width="4" style="3" customWidth="1"/>
    <col min="261" max="261" width="5.42578125" style="3" bestFit="1" customWidth="1"/>
    <col min="262" max="262" width="4.42578125" style="3" bestFit="1" customWidth="1"/>
    <col min="263" max="267" width="2.7109375" style="3" customWidth="1"/>
    <col min="268" max="272" width="5.7109375" style="3" customWidth="1"/>
    <col min="273" max="512" width="9.140625" style="3"/>
    <col min="513" max="513" width="6.42578125" style="3" bestFit="1" customWidth="1"/>
    <col min="514" max="514" width="5.28515625" style="3" bestFit="1" customWidth="1"/>
    <col min="515" max="515" width="4.140625" style="3" customWidth="1"/>
    <col min="516" max="516" width="4" style="3" customWidth="1"/>
    <col min="517" max="517" width="5.42578125" style="3" bestFit="1" customWidth="1"/>
    <col min="518" max="518" width="4.42578125" style="3" bestFit="1" customWidth="1"/>
    <col min="519" max="523" width="2.7109375" style="3" customWidth="1"/>
    <col min="524" max="528" width="5.7109375" style="3" customWidth="1"/>
    <col min="529" max="768" width="9.140625" style="3"/>
    <col min="769" max="769" width="6.42578125" style="3" bestFit="1" customWidth="1"/>
    <col min="770" max="770" width="5.28515625" style="3" bestFit="1" customWidth="1"/>
    <col min="771" max="771" width="4.140625" style="3" customWidth="1"/>
    <col min="772" max="772" width="4" style="3" customWidth="1"/>
    <col min="773" max="773" width="5.42578125" style="3" bestFit="1" customWidth="1"/>
    <col min="774" max="774" width="4.42578125" style="3" bestFit="1" customWidth="1"/>
    <col min="775" max="779" width="2.7109375" style="3" customWidth="1"/>
    <col min="780" max="784" width="5.7109375" style="3" customWidth="1"/>
    <col min="785" max="1024" width="9.140625" style="3"/>
    <col min="1025" max="1025" width="6.42578125" style="3" bestFit="1" customWidth="1"/>
    <col min="1026" max="1026" width="5.28515625" style="3" bestFit="1" customWidth="1"/>
    <col min="1027" max="1027" width="4.140625" style="3" customWidth="1"/>
    <col min="1028" max="1028" width="4" style="3" customWidth="1"/>
    <col min="1029" max="1029" width="5.42578125" style="3" bestFit="1" customWidth="1"/>
    <col min="1030" max="1030" width="4.42578125" style="3" bestFit="1" customWidth="1"/>
    <col min="1031" max="1035" width="2.7109375" style="3" customWidth="1"/>
    <col min="1036" max="1040" width="5.7109375" style="3" customWidth="1"/>
    <col min="1041" max="1280" width="9.140625" style="3"/>
    <col min="1281" max="1281" width="6.42578125" style="3" bestFit="1" customWidth="1"/>
    <col min="1282" max="1282" width="5.28515625" style="3" bestFit="1" customWidth="1"/>
    <col min="1283" max="1283" width="4.140625" style="3" customWidth="1"/>
    <col min="1284" max="1284" width="4" style="3" customWidth="1"/>
    <col min="1285" max="1285" width="5.42578125" style="3" bestFit="1" customWidth="1"/>
    <col min="1286" max="1286" width="4.42578125" style="3" bestFit="1" customWidth="1"/>
    <col min="1287" max="1291" width="2.7109375" style="3" customWidth="1"/>
    <col min="1292" max="1296" width="5.7109375" style="3" customWidth="1"/>
    <col min="1297" max="1536" width="9.140625" style="3"/>
    <col min="1537" max="1537" width="6.42578125" style="3" bestFit="1" customWidth="1"/>
    <col min="1538" max="1538" width="5.28515625" style="3" bestFit="1" customWidth="1"/>
    <col min="1539" max="1539" width="4.140625" style="3" customWidth="1"/>
    <col min="1540" max="1540" width="4" style="3" customWidth="1"/>
    <col min="1541" max="1541" width="5.42578125" style="3" bestFit="1" customWidth="1"/>
    <col min="1542" max="1542" width="4.42578125" style="3" bestFit="1" customWidth="1"/>
    <col min="1543" max="1547" width="2.7109375" style="3" customWidth="1"/>
    <col min="1548" max="1552" width="5.7109375" style="3" customWidth="1"/>
    <col min="1553" max="1792" width="9.140625" style="3"/>
    <col min="1793" max="1793" width="6.42578125" style="3" bestFit="1" customWidth="1"/>
    <col min="1794" max="1794" width="5.28515625" style="3" bestFit="1" customWidth="1"/>
    <col min="1795" max="1795" width="4.140625" style="3" customWidth="1"/>
    <col min="1796" max="1796" width="4" style="3" customWidth="1"/>
    <col min="1797" max="1797" width="5.42578125" style="3" bestFit="1" customWidth="1"/>
    <col min="1798" max="1798" width="4.42578125" style="3" bestFit="1" customWidth="1"/>
    <col min="1799" max="1803" width="2.7109375" style="3" customWidth="1"/>
    <col min="1804" max="1808" width="5.7109375" style="3" customWidth="1"/>
    <col min="1809" max="2048" width="9.140625" style="3"/>
    <col min="2049" max="2049" width="6.42578125" style="3" bestFit="1" customWidth="1"/>
    <col min="2050" max="2050" width="5.28515625" style="3" bestFit="1" customWidth="1"/>
    <col min="2051" max="2051" width="4.140625" style="3" customWidth="1"/>
    <col min="2052" max="2052" width="4" style="3" customWidth="1"/>
    <col min="2053" max="2053" width="5.42578125" style="3" bestFit="1" customWidth="1"/>
    <col min="2054" max="2054" width="4.42578125" style="3" bestFit="1" customWidth="1"/>
    <col min="2055" max="2059" width="2.7109375" style="3" customWidth="1"/>
    <col min="2060" max="2064" width="5.7109375" style="3" customWidth="1"/>
    <col min="2065" max="2304" width="9.140625" style="3"/>
    <col min="2305" max="2305" width="6.42578125" style="3" bestFit="1" customWidth="1"/>
    <col min="2306" max="2306" width="5.28515625" style="3" bestFit="1" customWidth="1"/>
    <col min="2307" max="2307" width="4.140625" style="3" customWidth="1"/>
    <col min="2308" max="2308" width="4" style="3" customWidth="1"/>
    <col min="2309" max="2309" width="5.42578125" style="3" bestFit="1" customWidth="1"/>
    <col min="2310" max="2310" width="4.42578125" style="3" bestFit="1" customWidth="1"/>
    <col min="2311" max="2315" width="2.7109375" style="3" customWidth="1"/>
    <col min="2316" max="2320" width="5.7109375" style="3" customWidth="1"/>
    <col min="2321" max="2560" width="9.140625" style="3"/>
    <col min="2561" max="2561" width="6.42578125" style="3" bestFit="1" customWidth="1"/>
    <col min="2562" max="2562" width="5.28515625" style="3" bestFit="1" customWidth="1"/>
    <col min="2563" max="2563" width="4.140625" style="3" customWidth="1"/>
    <col min="2564" max="2564" width="4" style="3" customWidth="1"/>
    <col min="2565" max="2565" width="5.42578125" style="3" bestFit="1" customWidth="1"/>
    <col min="2566" max="2566" width="4.42578125" style="3" bestFit="1" customWidth="1"/>
    <col min="2567" max="2571" width="2.7109375" style="3" customWidth="1"/>
    <col min="2572" max="2576" width="5.7109375" style="3" customWidth="1"/>
    <col min="2577" max="2816" width="9.140625" style="3"/>
    <col min="2817" max="2817" width="6.42578125" style="3" bestFit="1" customWidth="1"/>
    <col min="2818" max="2818" width="5.28515625" style="3" bestFit="1" customWidth="1"/>
    <col min="2819" max="2819" width="4.140625" style="3" customWidth="1"/>
    <col min="2820" max="2820" width="4" style="3" customWidth="1"/>
    <col min="2821" max="2821" width="5.42578125" style="3" bestFit="1" customWidth="1"/>
    <col min="2822" max="2822" width="4.42578125" style="3" bestFit="1" customWidth="1"/>
    <col min="2823" max="2827" width="2.7109375" style="3" customWidth="1"/>
    <col min="2828" max="2832" width="5.7109375" style="3" customWidth="1"/>
    <col min="2833" max="3072" width="9.140625" style="3"/>
    <col min="3073" max="3073" width="6.42578125" style="3" bestFit="1" customWidth="1"/>
    <col min="3074" max="3074" width="5.28515625" style="3" bestFit="1" customWidth="1"/>
    <col min="3075" max="3075" width="4.140625" style="3" customWidth="1"/>
    <col min="3076" max="3076" width="4" style="3" customWidth="1"/>
    <col min="3077" max="3077" width="5.42578125" style="3" bestFit="1" customWidth="1"/>
    <col min="3078" max="3078" width="4.42578125" style="3" bestFit="1" customWidth="1"/>
    <col min="3079" max="3083" width="2.7109375" style="3" customWidth="1"/>
    <col min="3084" max="3088" width="5.7109375" style="3" customWidth="1"/>
    <col min="3089" max="3328" width="9.140625" style="3"/>
    <col min="3329" max="3329" width="6.42578125" style="3" bestFit="1" customWidth="1"/>
    <col min="3330" max="3330" width="5.28515625" style="3" bestFit="1" customWidth="1"/>
    <col min="3331" max="3331" width="4.140625" style="3" customWidth="1"/>
    <col min="3332" max="3332" width="4" style="3" customWidth="1"/>
    <col min="3333" max="3333" width="5.42578125" style="3" bestFit="1" customWidth="1"/>
    <col min="3334" max="3334" width="4.42578125" style="3" bestFit="1" customWidth="1"/>
    <col min="3335" max="3339" width="2.7109375" style="3" customWidth="1"/>
    <col min="3340" max="3344" width="5.7109375" style="3" customWidth="1"/>
    <col min="3345" max="3584" width="9.140625" style="3"/>
    <col min="3585" max="3585" width="6.42578125" style="3" bestFit="1" customWidth="1"/>
    <col min="3586" max="3586" width="5.28515625" style="3" bestFit="1" customWidth="1"/>
    <col min="3587" max="3587" width="4.140625" style="3" customWidth="1"/>
    <col min="3588" max="3588" width="4" style="3" customWidth="1"/>
    <col min="3589" max="3589" width="5.42578125" style="3" bestFit="1" customWidth="1"/>
    <col min="3590" max="3590" width="4.42578125" style="3" bestFit="1" customWidth="1"/>
    <col min="3591" max="3595" width="2.7109375" style="3" customWidth="1"/>
    <col min="3596" max="3600" width="5.7109375" style="3" customWidth="1"/>
    <col min="3601" max="3840" width="9.140625" style="3"/>
    <col min="3841" max="3841" width="6.42578125" style="3" bestFit="1" customWidth="1"/>
    <col min="3842" max="3842" width="5.28515625" style="3" bestFit="1" customWidth="1"/>
    <col min="3843" max="3843" width="4.140625" style="3" customWidth="1"/>
    <col min="3844" max="3844" width="4" style="3" customWidth="1"/>
    <col min="3845" max="3845" width="5.42578125" style="3" bestFit="1" customWidth="1"/>
    <col min="3846" max="3846" width="4.42578125" style="3" bestFit="1" customWidth="1"/>
    <col min="3847" max="3851" width="2.7109375" style="3" customWidth="1"/>
    <col min="3852" max="3856" width="5.7109375" style="3" customWidth="1"/>
    <col min="3857" max="4096" width="9.140625" style="3"/>
    <col min="4097" max="4097" width="6.42578125" style="3" bestFit="1" customWidth="1"/>
    <col min="4098" max="4098" width="5.28515625" style="3" bestFit="1" customWidth="1"/>
    <col min="4099" max="4099" width="4.140625" style="3" customWidth="1"/>
    <col min="4100" max="4100" width="4" style="3" customWidth="1"/>
    <col min="4101" max="4101" width="5.42578125" style="3" bestFit="1" customWidth="1"/>
    <col min="4102" max="4102" width="4.42578125" style="3" bestFit="1" customWidth="1"/>
    <col min="4103" max="4107" width="2.7109375" style="3" customWidth="1"/>
    <col min="4108" max="4112" width="5.7109375" style="3" customWidth="1"/>
    <col min="4113" max="4352" width="9.140625" style="3"/>
    <col min="4353" max="4353" width="6.42578125" style="3" bestFit="1" customWidth="1"/>
    <col min="4354" max="4354" width="5.28515625" style="3" bestFit="1" customWidth="1"/>
    <col min="4355" max="4355" width="4.140625" style="3" customWidth="1"/>
    <col min="4356" max="4356" width="4" style="3" customWidth="1"/>
    <col min="4357" max="4357" width="5.42578125" style="3" bestFit="1" customWidth="1"/>
    <col min="4358" max="4358" width="4.42578125" style="3" bestFit="1" customWidth="1"/>
    <col min="4359" max="4363" width="2.7109375" style="3" customWidth="1"/>
    <col min="4364" max="4368" width="5.7109375" style="3" customWidth="1"/>
    <col min="4369" max="4608" width="9.140625" style="3"/>
    <col min="4609" max="4609" width="6.42578125" style="3" bestFit="1" customWidth="1"/>
    <col min="4610" max="4610" width="5.28515625" style="3" bestFit="1" customWidth="1"/>
    <col min="4611" max="4611" width="4.140625" style="3" customWidth="1"/>
    <col min="4612" max="4612" width="4" style="3" customWidth="1"/>
    <col min="4613" max="4613" width="5.42578125" style="3" bestFit="1" customWidth="1"/>
    <col min="4614" max="4614" width="4.42578125" style="3" bestFit="1" customWidth="1"/>
    <col min="4615" max="4619" width="2.7109375" style="3" customWidth="1"/>
    <col min="4620" max="4624" width="5.7109375" style="3" customWidth="1"/>
    <col min="4625" max="4864" width="9.140625" style="3"/>
    <col min="4865" max="4865" width="6.42578125" style="3" bestFit="1" customWidth="1"/>
    <col min="4866" max="4866" width="5.28515625" style="3" bestFit="1" customWidth="1"/>
    <col min="4867" max="4867" width="4.140625" style="3" customWidth="1"/>
    <col min="4868" max="4868" width="4" style="3" customWidth="1"/>
    <col min="4869" max="4869" width="5.42578125" style="3" bestFit="1" customWidth="1"/>
    <col min="4870" max="4870" width="4.42578125" style="3" bestFit="1" customWidth="1"/>
    <col min="4871" max="4875" width="2.7109375" style="3" customWidth="1"/>
    <col min="4876" max="4880" width="5.7109375" style="3" customWidth="1"/>
    <col min="4881" max="5120" width="9.140625" style="3"/>
    <col min="5121" max="5121" width="6.42578125" style="3" bestFit="1" customWidth="1"/>
    <col min="5122" max="5122" width="5.28515625" style="3" bestFit="1" customWidth="1"/>
    <col min="5123" max="5123" width="4.140625" style="3" customWidth="1"/>
    <col min="5124" max="5124" width="4" style="3" customWidth="1"/>
    <col min="5125" max="5125" width="5.42578125" style="3" bestFit="1" customWidth="1"/>
    <col min="5126" max="5126" width="4.42578125" style="3" bestFit="1" customWidth="1"/>
    <col min="5127" max="5131" width="2.7109375" style="3" customWidth="1"/>
    <col min="5132" max="5136" width="5.7109375" style="3" customWidth="1"/>
    <col min="5137" max="5376" width="9.140625" style="3"/>
    <col min="5377" max="5377" width="6.42578125" style="3" bestFit="1" customWidth="1"/>
    <col min="5378" max="5378" width="5.28515625" style="3" bestFit="1" customWidth="1"/>
    <col min="5379" max="5379" width="4.140625" style="3" customWidth="1"/>
    <col min="5380" max="5380" width="4" style="3" customWidth="1"/>
    <col min="5381" max="5381" width="5.42578125" style="3" bestFit="1" customWidth="1"/>
    <col min="5382" max="5382" width="4.42578125" style="3" bestFit="1" customWidth="1"/>
    <col min="5383" max="5387" width="2.7109375" style="3" customWidth="1"/>
    <col min="5388" max="5392" width="5.7109375" style="3" customWidth="1"/>
    <col min="5393" max="5632" width="9.140625" style="3"/>
    <col min="5633" max="5633" width="6.42578125" style="3" bestFit="1" customWidth="1"/>
    <col min="5634" max="5634" width="5.28515625" style="3" bestFit="1" customWidth="1"/>
    <col min="5635" max="5635" width="4.140625" style="3" customWidth="1"/>
    <col min="5636" max="5636" width="4" style="3" customWidth="1"/>
    <col min="5637" max="5637" width="5.42578125" style="3" bestFit="1" customWidth="1"/>
    <col min="5638" max="5638" width="4.42578125" style="3" bestFit="1" customWidth="1"/>
    <col min="5639" max="5643" width="2.7109375" style="3" customWidth="1"/>
    <col min="5644" max="5648" width="5.7109375" style="3" customWidth="1"/>
    <col min="5649" max="5888" width="9.140625" style="3"/>
    <col min="5889" max="5889" width="6.42578125" style="3" bestFit="1" customWidth="1"/>
    <col min="5890" max="5890" width="5.28515625" style="3" bestFit="1" customWidth="1"/>
    <col min="5891" max="5891" width="4.140625" style="3" customWidth="1"/>
    <col min="5892" max="5892" width="4" style="3" customWidth="1"/>
    <col min="5893" max="5893" width="5.42578125" style="3" bestFit="1" customWidth="1"/>
    <col min="5894" max="5894" width="4.42578125" style="3" bestFit="1" customWidth="1"/>
    <col min="5895" max="5899" width="2.7109375" style="3" customWidth="1"/>
    <col min="5900" max="5904" width="5.7109375" style="3" customWidth="1"/>
    <col min="5905" max="6144" width="9.140625" style="3"/>
    <col min="6145" max="6145" width="6.42578125" style="3" bestFit="1" customWidth="1"/>
    <col min="6146" max="6146" width="5.28515625" style="3" bestFit="1" customWidth="1"/>
    <col min="6147" max="6147" width="4.140625" style="3" customWidth="1"/>
    <col min="6148" max="6148" width="4" style="3" customWidth="1"/>
    <col min="6149" max="6149" width="5.42578125" style="3" bestFit="1" customWidth="1"/>
    <col min="6150" max="6150" width="4.42578125" style="3" bestFit="1" customWidth="1"/>
    <col min="6151" max="6155" width="2.7109375" style="3" customWidth="1"/>
    <col min="6156" max="6160" width="5.7109375" style="3" customWidth="1"/>
    <col min="6161" max="6400" width="9.140625" style="3"/>
    <col min="6401" max="6401" width="6.42578125" style="3" bestFit="1" customWidth="1"/>
    <col min="6402" max="6402" width="5.28515625" style="3" bestFit="1" customWidth="1"/>
    <col min="6403" max="6403" width="4.140625" style="3" customWidth="1"/>
    <col min="6404" max="6404" width="4" style="3" customWidth="1"/>
    <col min="6405" max="6405" width="5.42578125" style="3" bestFit="1" customWidth="1"/>
    <col min="6406" max="6406" width="4.42578125" style="3" bestFit="1" customWidth="1"/>
    <col min="6407" max="6411" width="2.7109375" style="3" customWidth="1"/>
    <col min="6412" max="6416" width="5.7109375" style="3" customWidth="1"/>
    <col min="6417" max="6656" width="9.140625" style="3"/>
    <col min="6657" max="6657" width="6.42578125" style="3" bestFit="1" customWidth="1"/>
    <col min="6658" max="6658" width="5.28515625" style="3" bestFit="1" customWidth="1"/>
    <col min="6659" max="6659" width="4.140625" style="3" customWidth="1"/>
    <col min="6660" max="6660" width="4" style="3" customWidth="1"/>
    <col min="6661" max="6661" width="5.42578125" style="3" bestFit="1" customWidth="1"/>
    <col min="6662" max="6662" width="4.42578125" style="3" bestFit="1" customWidth="1"/>
    <col min="6663" max="6667" width="2.7109375" style="3" customWidth="1"/>
    <col min="6668" max="6672" width="5.7109375" style="3" customWidth="1"/>
    <col min="6673" max="6912" width="9.140625" style="3"/>
    <col min="6913" max="6913" width="6.42578125" style="3" bestFit="1" customWidth="1"/>
    <col min="6914" max="6914" width="5.28515625" style="3" bestFit="1" customWidth="1"/>
    <col min="6915" max="6915" width="4.140625" style="3" customWidth="1"/>
    <col min="6916" max="6916" width="4" style="3" customWidth="1"/>
    <col min="6917" max="6917" width="5.42578125" style="3" bestFit="1" customWidth="1"/>
    <col min="6918" max="6918" width="4.42578125" style="3" bestFit="1" customWidth="1"/>
    <col min="6919" max="6923" width="2.7109375" style="3" customWidth="1"/>
    <col min="6924" max="6928" width="5.7109375" style="3" customWidth="1"/>
    <col min="6929" max="7168" width="9.140625" style="3"/>
    <col min="7169" max="7169" width="6.42578125" style="3" bestFit="1" customWidth="1"/>
    <col min="7170" max="7170" width="5.28515625" style="3" bestFit="1" customWidth="1"/>
    <col min="7171" max="7171" width="4.140625" style="3" customWidth="1"/>
    <col min="7172" max="7172" width="4" style="3" customWidth="1"/>
    <col min="7173" max="7173" width="5.42578125" style="3" bestFit="1" customWidth="1"/>
    <col min="7174" max="7174" width="4.42578125" style="3" bestFit="1" customWidth="1"/>
    <col min="7175" max="7179" width="2.7109375" style="3" customWidth="1"/>
    <col min="7180" max="7184" width="5.7109375" style="3" customWidth="1"/>
    <col min="7185" max="7424" width="9.140625" style="3"/>
    <col min="7425" max="7425" width="6.42578125" style="3" bestFit="1" customWidth="1"/>
    <col min="7426" max="7426" width="5.28515625" style="3" bestFit="1" customWidth="1"/>
    <col min="7427" max="7427" width="4.140625" style="3" customWidth="1"/>
    <col min="7428" max="7428" width="4" style="3" customWidth="1"/>
    <col min="7429" max="7429" width="5.42578125" style="3" bestFit="1" customWidth="1"/>
    <col min="7430" max="7430" width="4.42578125" style="3" bestFit="1" customWidth="1"/>
    <col min="7431" max="7435" width="2.7109375" style="3" customWidth="1"/>
    <col min="7436" max="7440" width="5.7109375" style="3" customWidth="1"/>
    <col min="7441" max="7680" width="9.140625" style="3"/>
    <col min="7681" max="7681" width="6.42578125" style="3" bestFit="1" customWidth="1"/>
    <col min="7682" max="7682" width="5.28515625" style="3" bestFit="1" customWidth="1"/>
    <col min="7683" max="7683" width="4.140625" style="3" customWidth="1"/>
    <col min="7684" max="7684" width="4" style="3" customWidth="1"/>
    <col min="7685" max="7685" width="5.42578125" style="3" bestFit="1" customWidth="1"/>
    <col min="7686" max="7686" width="4.42578125" style="3" bestFit="1" customWidth="1"/>
    <col min="7687" max="7691" width="2.7109375" style="3" customWidth="1"/>
    <col min="7692" max="7696" width="5.7109375" style="3" customWidth="1"/>
    <col min="7697" max="7936" width="9.140625" style="3"/>
    <col min="7937" max="7937" width="6.42578125" style="3" bestFit="1" customWidth="1"/>
    <col min="7938" max="7938" width="5.28515625" style="3" bestFit="1" customWidth="1"/>
    <col min="7939" max="7939" width="4.140625" style="3" customWidth="1"/>
    <col min="7940" max="7940" width="4" style="3" customWidth="1"/>
    <col min="7941" max="7941" width="5.42578125" style="3" bestFit="1" customWidth="1"/>
    <col min="7942" max="7942" width="4.42578125" style="3" bestFit="1" customWidth="1"/>
    <col min="7943" max="7947" width="2.7109375" style="3" customWidth="1"/>
    <col min="7948" max="7952" width="5.7109375" style="3" customWidth="1"/>
    <col min="7953" max="8192" width="9.140625" style="3"/>
    <col min="8193" max="8193" width="6.42578125" style="3" bestFit="1" customWidth="1"/>
    <col min="8194" max="8194" width="5.28515625" style="3" bestFit="1" customWidth="1"/>
    <col min="8195" max="8195" width="4.140625" style="3" customWidth="1"/>
    <col min="8196" max="8196" width="4" style="3" customWidth="1"/>
    <col min="8197" max="8197" width="5.42578125" style="3" bestFit="1" customWidth="1"/>
    <col min="8198" max="8198" width="4.42578125" style="3" bestFit="1" customWidth="1"/>
    <col min="8199" max="8203" width="2.7109375" style="3" customWidth="1"/>
    <col min="8204" max="8208" width="5.7109375" style="3" customWidth="1"/>
    <col min="8209" max="8448" width="9.140625" style="3"/>
    <col min="8449" max="8449" width="6.42578125" style="3" bestFit="1" customWidth="1"/>
    <col min="8450" max="8450" width="5.28515625" style="3" bestFit="1" customWidth="1"/>
    <col min="8451" max="8451" width="4.140625" style="3" customWidth="1"/>
    <col min="8452" max="8452" width="4" style="3" customWidth="1"/>
    <col min="8453" max="8453" width="5.42578125" style="3" bestFit="1" customWidth="1"/>
    <col min="8454" max="8454" width="4.42578125" style="3" bestFit="1" customWidth="1"/>
    <col min="8455" max="8459" width="2.7109375" style="3" customWidth="1"/>
    <col min="8460" max="8464" width="5.7109375" style="3" customWidth="1"/>
    <col min="8465" max="8704" width="9.140625" style="3"/>
    <col min="8705" max="8705" width="6.42578125" style="3" bestFit="1" customWidth="1"/>
    <col min="8706" max="8706" width="5.28515625" style="3" bestFit="1" customWidth="1"/>
    <col min="8707" max="8707" width="4.140625" style="3" customWidth="1"/>
    <col min="8708" max="8708" width="4" style="3" customWidth="1"/>
    <col min="8709" max="8709" width="5.42578125" style="3" bestFit="1" customWidth="1"/>
    <col min="8710" max="8710" width="4.42578125" style="3" bestFit="1" customWidth="1"/>
    <col min="8711" max="8715" width="2.7109375" style="3" customWidth="1"/>
    <col min="8716" max="8720" width="5.7109375" style="3" customWidth="1"/>
    <col min="8721" max="8960" width="9.140625" style="3"/>
    <col min="8961" max="8961" width="6.42578125" style="3" bestFit="1" customWidth="1"/>
    <col min="8962" max="8962" width="5.28515625" style="3" bestFit="1" customWidth="1"/>
    <col min="8963" max="8963" width="4.140625" style="3" customWidth="1"/>
    <col min="8964" max="8964" width="4" style="3" customWidth="1"/>
    <col min="8965" max="8965" width="5.42578125" style="3" bestFit="1" customWidth="1"/>
    <col min="8966" max="8966" width="4.42578125" style="3" bestFit="1" customWidth="1"/>
    <col min="8967" max="8971" width="2.7109375" style="3" customWidth="1"/>
    <col min="8972" max="8976" width="5.7109375" style="3" customWidth="1"/>
    <col min="8977" max="9216" width="9.140625" style="3"/>
    <col min="9217" max="9217" width="6.42578125" style="3" bestFit="1" customWidth="1"/>
    <col min="9218" max="9218" width="5.28515625" style="3" bestFit="1" customWidth="1"/>
    <col min="9219" max="9219" width="4.140625" style="3" customWidth="1"/>
    <col min="9220" max="9220" width="4" style="3" customWidth="1"/>
    <col min="9221" max="9221" width="5.42578125" style="3" bestFit="1" customWidth="1"/>
    <col min="9222" max="9222" width="4.42578125" style="3" bestFit="1" customWidth="1"/>
    <col min="9223" max="9227" width="2.7109375" style="3" customWidth="1"/>
    <col min="9228" max="9232" width="5.7109375" style="3" customWidth="1"/>
    <col min="9233" max="9472" width="9.140625" style="3"/>
    <col min="9473" max="9473" width="6.42578125" style="3" bestFit="1" customWidth="1"/>
    <col min="9474" max="9474" width="5.28515625" style="3" bestFit="1" customWidth="1"/>
    <col min="9475" max="9475" width="4.140625" style="3" customWidth="1"/>
    <col min="9476" max="9476" width="4" style="3" customWidth="1"/>
    <col min="9477" max="9477" width="5.42578125" style="3" bestFit="1" customWidth="1"/>
    <col min="9478" max="9478" width="4.42578125" style="3" bestFit="1" customWidth="1"/>
    <col min="9479" max="9483" width="2.7109375" style="3" customWidth="1"/>
    <col min="9484" max="9488" width="5.7109375" style="3" customWidth="1"/>
    <col min="9489" max="9728" width="9.140625" style="3"/>
    <col min="9729" max="9729" width="6.42578125" style="3" bestFit="1" customWidth="1"/>
    <col min="9730" max="9730" width="5.28515625" style="3" bestFit="1" customWidth="1"/>
    <col min="9731" max="9731" width="4.140625" style="3" customWidth="1"/>
    <col min="9732" max="9732" width="4" style="3" customWidth="1"/>
    <col min="9733" max="9733" width="5.42578125" style="3" bestFit="1" customWidth="1"/>
    <col min="9734" max="9734" width="4.42578125" style="3" bestFit="1" customWidth="1"/>
    <col min="9735" max="9739" width="2.7109375" style="3" customWidth="1"/>
    <col min="9740" max="9744" width="5.7109375" style="3" customWidth="1"/>
    <col min="9745" max="9984" width="9.140625" style="3"/>
    <col min="9985" max="9985" width="6.42578125" style="3" bestFit="1" customWidth="1"/>
    <col min="9986" max="9986" width="5.28515625" style="3" bestFit="1" customWidth="1"/>
    <col min="9987" max="9987" width="4.140625" style="3" customWidth="1"/>
    <col min="9988" max="9988" width="4" style="3" customWidth="1"/>
    <col min="9989" max="9989" width="5.42578125" style="3" bestFit="1" customWidth="1"/>
    <col min="9990" max="9990" width="4.42578125" style="3" bestFit="1" customWidth="1"/>
    <col min="9991" max="9995" width="2.7109375" style="3" customWidth="1"/>
    <col min="9996" max="10000" width="5.7109375" style="3" customWidth="1"/>
    <col min="10001" max="10240" width="9.140625" style="3"/>
    <col min="10241" max="10241" width="6.42578125" style="3" bestFit="1" customWidth="1"/>
    <col min="10242" max="10242" width="5.28515625" style="3" bestFit="1" customWidth="1"/>
    <col min="10243" max="10243" width="4.140625" style="3" customWidth="1"/>
    <col min="10244" max="10244" width="4" style="3" customWidth="1"/>
    <col min="10245" max="10245" width="5.42578125" style="3" bestFit="1" customWidth="1"/>
    <col min="10246" max="10246" width="4.42578125" style="3" bestFit="1" customWidth="1"/>
    <col min="10247" max="10251" width="2.7109375" style="3" customWidth="1"/>
    <col min="10252" max="10256" width="5.7109375" style="3" customWidth="1"/>
    <col min="10257" max="10496" width="9.140625" style="3"/>
    <col min="10497" max="10497" width="6.42578125" style="3" bestFit="1" customWidth="1"/>
    <col min="10498" max="10498" width="5.28515625" style="3" bestFit="1" customWidth="1"/>
    <col min="10499" max="10499" width="4.140625" style="3" customWidth="1"/>
    <col min="10500" max="10500" width="4" style="3" customWidth="1"/>
    <col min="10501" max="10501" width="5.42578125" style="3" bestFit="1" customWidth="1"/>
    <col min="10502" max="10502" width="4.42578125" style="3" bestFit="1" customWidth="1"/>
    <col min="10503" max="10507" width="2.7109375" style="3" customWidth="1"/>
    <col min="10508" max="10512" width="5.7109375" style="3" customWidth="1"/>
    <col min="10513" max="10752" width="9.140625" style="3"/>
    <col min="10753" max="10753" width="6.42578125" style="3" bestFit="1" customWidth="1"/>
    <col min="10754" max="10754" width="5.28515625" style="3" bestFit="1" customWidth="1"/>
    <col min="10755" max="10755" width="4.140625" style="3" customWidth="1"/>
    <col min="10756" max="10756" width="4" style="3" customWidth="1"/>
    <col min="10757" max="10757" width="5.42578125" style="3" bestFit="1" customWidth="1"/>
    <col min="10758" max="10758" width="4.42578125" style="3" bestFit="1" customWidth="1"/>
    <col min="10759" max="10763" width="2.7109375" style="3" customWidth="1"/>
    <col min="10764" max="10768" width="5.7109375" style="3" customWidth="1"/>
    <col min="10769" max="11008" width="9.140625" style="3"/>
    <col min="11009" max="11009" width="6.42578125" style="3" bestFit="1" customWidth="1"/>
    <col min="11010" max="11010" width="5.28515625" style="3" bestFit="1" customWidth="1"/>
    <col min="11011" max="11011" width="4.140625" style="3" customWidth="1"/>
    <col min="11012" max="11012" width="4" style="3" customWidth="1"/>
    <col min="11013" max="11013" width="5.42578125" style="3" bestFit="1" customWidth="1"/>
    <col min="11014" max="11014" width="4.42578125" style="3" bestFit="1" customWidth="1"/>
    <col min="11015" max="11019" width="2.7109375" style="3" customWidth="1"/>
    <col min="11020" max="11024" width="5.7109375" style="3" customWidth="1"/>
    <col min="11025" max="11264" width="9.140625" style="3"/>
    <col min="11265" max="11265" width="6.42578125" style="3" bestFit="1" customWidth="1"/>
    <col min="11266" max="11266" width="5.28515625" style="3" bestFit="1" customWidth="1"/>
    <col min="11267" max="11267" width="4.140625" style="3" customWidth="1"/>
    <col min="11268" max="11268" width="4" style="3" customWidth="1"/>
    <col min="11269" max="11269" width="5.42578125" style="3" bestFit="1" customWidth="1"/>
    <col min="11270" max="11270" width="4.42578125" style="3" bestFit="1" customWidth="1"/>
    <col min="11271" max="11275" width="2.7109375" style="3" customWidth="1"/>
    <col min="11276" max="11280" width="5.7109375" style="3" customWidth="1"/>
    <col min="11281" max="11520" width="9.140625" style="3"/>
    <col min="11521" max="11521" width="6.42578125" style="3" bestFit="1" customWidth="1"/>
    <col min="11522" max="11522" width="5.28515625" style="3" bestFit="1" customWidth="1"/>
    <col min="11523" max="11523" width="4.140625" style="3" customWidth="1"/>
    <col min="11524" max="11524" width="4" style="3" customWidth="1"/>
    <col min="11525" max="11525" width="5.42578125" style="3" bestFit="1" customWidth="1"/>
    <col min="11526" max="11526" width="4.42578125" style="3" bestFit="1" customWidth="1"/>
    <col min="11527" max="11531" width="2.7109375" style="3" customWidth="1"/>
    <col min="11532" max="11536" width="5.7109375" style="3" customWidth="1"/>
    <col min="11537" max="11776" width="9.140625" style="3"/>
    <col min="11777" max="11777" width="6.42578125" style="3" bestFit="1" customWidth="1"/>
    <col min="11778" max="11778" width="5.28515625" style="3" bestFit="1" customWidth="1"/>
    <col min="11779" max="11779" width="4.140625" style="3" customWidth="1"/>
    <col min="11780" max="11780" width="4" style="3" customWidth="1"/>
    <col min="11781" max="11781" width="5.42578125" style="3" bestFit="1" customWidth="1"/>
    <col min="11782" max="11782" width="4.42578125" style="3" bestFit="1" customWidth="1"/>
    <col min="11783" max="11787" width="2.7109375" style="3" customWidth="1"/>
    <col min="11788" max="11792" width="5.7109375" style="3" customWidth="1"/>
    <col min="11793" max="12032" width="9.140625" style="3"/>
    <col min="12033" max="12033" width="6.42578125" style="3" bestFit="1" customWidth="1"/>
    <col min="12034" max="12034" width="5.28515625" style="3" bestFit="1" customWidth="1"/>
    <col min="12035" max="12035" width="4.140625" style="3" customWidth="1"/>
    <col min="12036" max="12036" width="4" style="3" customWidth="1"/>
    <col min="12037" max="12037" width="5.42578125" style="3" bestFit="1" customWidth="1"/>
    <col min="12038" max="12038" width="4.42578125" style="3" bestFit="1" customWidth="1"/>
    <col min="12039" max="12043" width="2.7109375" style="3" customWidth="1"/>
    <col min="12044" max="12048" width="5.7109375" style="3" customWidth="1"/>
    <col min="12049" max="12288" width="9.140625" style="3"/>
    <col min="12289" max="12289" width="6.42578125" style="3" bestFit="1" customWidth="1"/>
    <col min="12290" max="12290" width="5.28515625" style="3" bestFit="1" customWidth="1"/>
    <col min="12291" max="12291" width="4.140625" style="3" customWidth="1"/>
    <col min="12292" max="12292" width="4" style="3" customWidth="1"/>
    <col min="12293" max="12293" width="5.42578125" style="3" bestFit="1" customWidth="1"/>
    <col min="12294" max="12294" width="4.42578125" style="3" bestFit="1" customWidth="1"/>
    <col min="12295" max="12299" width="2.7109375" style="3" customWidth="1"/>
    <col min="12300" max="12304" width="5.7109375" style="3" customWidth="1"/>
    <col min="12305" max="12544" width="9.140625" style="3"/>
    <col min="12545" max="12545" width="6.42578125" style="3" bestFit="1" customWidth="1"/>
    <col min="12546" max="12546" width="5.28515625" style="3" bestFit="1" customWidth="1"/>
    <col min="12547" max="12547" width="4.140625" style="3" customWidth="1"/>
    <col min="12548" max="12548" width="4" style="3" customWidth="1"/>
    <col min="12549" max="12549" width="5.42578125" style="3" bestFit="1" customWidth="1"/>
    <col min="12550" max="12550" width="4.42578125" style="3" bestFit="1" customWidth="1"/>
    <col min="12551" max="12555" width="2.7109375" style="3" customWidth="1"/>
    <col min="12556" max="12560" width="5.7109375" style="3" customWidth="1"/>
    <col min="12561" max="12800" width="9.140625" style="3"/>
    <col min="12801" max="12801" width="6.42578125" style="3" bestFit="1" customWidth="1"/>
    <col min="12802" max="12802" width="5.28515625" style="3" bestFit="1" customWidth="1"/>
    <col min="12803" max="12803" width="4.140625" style="3" customWidth="1"/>
    <col min="12804" max="12804" width="4" style="3" customWidth="1"/>
    <col min="12805" max="12805" width="5.42578125" style="3" bestFit="1" customWidth="1"/>
    <col min="12806" max="12806" width="4.42578125" style="3" bestFit="1" customWidth="1"/>
    <col min="12807" max="12811" width="2.7109375" style="3" customWidth="1"/>
    <col min="12812" max="12816" width="5.7109375" style="3" customWidth="1"/>
    <col min="12817" max="13056" width="9.140625" style="3"/>
    <col min="13057" max="13057" width="6.42578125" style="3" bestFit="1" customWidth="1"/>
    <col min="13058" max="13058" width="5.28515625" style="3" bestFit="1" customWidth="1"/>
    <col min="13059" max="13059" width="4.140625" style="3" customWidth="1"/>
    <col min="13060" max="13060" width="4" style="3" customWidth="1"/>
    <col min="13061" max="13061" width="5.42578125" style="3" bestFit="1" customWidth="1"/>
    <col min="13062" max="13062" width="4.42578125" style="3" bestFit="1" customWidth="1"/>
    <col min="13063" max="13067" width="2.7109375" style="3" customWidth="1"/>
    <col min="13068" max="13072" width="5.7109375" style="3" customWidth="1"/>
    <col min="13073" max="13312" width="9.140625" style="3"/>
    <col min="13313" max="13313" width="6.42578125" style="3" bestFit="1" customWidth="1"/>
    <col min="13314" max="13314" width="5.28515625" style="3" bestFit="1" customWidth="1"/>
    <col min="13315" max="13315" width="4.140625" style="3" customWidth="1"/>
    <col min="13316" max="13316" width="4" style="3" customWidth="1"/>
    <col min="13317" max="13317" width="5.42578125" style="3" bestFit="1" customWidth="1"/>
    <col min="13318" max="13318" width="4.42578125" style="3" bestFit="1" customWidth="1"/>
    <col min="13319" max="13323" width="2.7109375" style="3" customWidth="1"/>
    <col min="13324" max="13328" width="5.7109375" style="3" customWidth="1"/>
    <col min="13329" max="13568" width="9.140625" style="3"/>
    <col min="13569" max="13569" width="6.42578125" style="3" bestFit="1" customWidth="1"/>
    <col min="13570" max="13570" width="5.28515625" style="3" bestFit="1" customWidth="1"/>
    <col min="13571" max="13571" width="4.140625" style="3" customWidth="1"/>
    <col min="13572" max="13572" width="4" style="3" customWidth="1"/>
    <col min="13573" max="13573" width="5.42578125" style="3" bestFit="1" customWidth="1"/>
    <col min="13574" max="13574" width="4.42578125" style="3" bestFit="1" customWidth="1"/>
    <col min="13575" max="13579" width="2.7109375" style="3" customWidth="1"/>
    <col min="13580" max="13584" width="5.7109375" style="3" customWidth="1"/>
    <col min="13585" max="13824" width="9.140625" style="3"/>
    <col min="13825" max="13825" width="6.42578125" style="3" bestFit="1" customWidth="1"/>
    <col min="13826" max="13826" width="5.28515625" style="3" bestFit="1" customWidth="1"/>
    <col min="13827" max="13827" width="4.140625" style="3" customWidth="1"/>
    <col min="13828" max="13828" width="4" style="3" customWidth="1"/>
    <col min="13829" max="13829" width="5.42578125" style="3" bestFit="1" customWidth="1"/>
    <col min="13830" max="13830" width="4.42578125" style="3" bestFit="1" customWidth="1"/>
    <col min="13831" max="13835" width="2.7109375" style="3" customWidth="1"/>
    <col min="13836" max="13840" width="5.7109375" style="3" customWidth="1"/>
    <col min="13841" max="14080" width="9.140625" style="3"/>
    <col min="14081" max="14081" width="6.42578125" style="3" bestFit="1" customWidth="1"/>
    <col min="14082" max="14082" width="5.28515625" style="3" bestFit="1" customWidth="1"/>
    <col min="14083" max="14083" width="4.140625" style="3" customWidth="1"/>
    <col min="14084" max="14084" width="4" style="3" customWidth="1"/>
    <col min="14085" max="14085" width="5.42578125" style="3" bestFit="1" customWidth="1"/>
    <col min="14086" max="14086" width="4.42578125" style="3" bestFit="1" customWidth="1"/>
    <col min="14087" max="14091" width="2.7109375" style="3" customWidth="1"/>
    <col min="14092" max="14096" width="5.7109375" style="3" customWidth="1"/>
    <col min="14097" max="14336" width="9.140625" style="3"/>
    <col min="14337" max="14337" width="6.42578125" style="3" bestFit="1" customWidth="1"/>
    <col min="14338" max="14338" width="5.28515625" style="3" bestFit="1" customWidth="1"/>
    <col min="14339" max="14339" width="4.140625" style="3" customWidth="1"/>
    <col min="14340" max="14340" width="4" style="3" customWidth="1"/>
    <col min="14341" max="14341" width="5.42578125" style="3" bestFit="1" customWidth="1"/>
    <col min="14342" max="14342" width="4.42578125" style="3" bestFit="1" customWidth="1"/>
    <col min="14343" max="14347" width="2.7109375" style="3" customWidth="1"/>
    <col min="14348" max="14352" width="5.7109375" style="3" customWidth="1"/>
    <col min="14353" max="14592" width="9.140625" style="3"/>
    <col min="14593" max="14593" width="6.42578125" style="3" bestFit="1" customWidth="1"/>
    <col min="14594" max="14594" width="5.28515625" style="3" bestFit="1" customWidth="1"/>
    <col min="14595" max="14595" width="4.140625" style="3" customWidth="1"/>
    <col min="14596" max="14596" width="4" style="3" customWidth="1"/>
    <col min="14597" max="14597" width="5.42578125" style="3" bestFit="1" customWidth="1"/>
    <col min="14598" max="14598" width="4.42578125" style="3" bestFit="1" customWidth="1"/>
    <col min="14599" max="14603" width="2.7109375" style="3" customWidth="1"/>
    <col min="14604" max="14608" width="5.7109375" style="3" customWidth="1"/>
    <col min="14609" max="14848" width="9.140625" style="3"/>
    <col min="14849" max="14849" width="6.42578125" style="3" bestFit="1" customWidth="1"/>
    <col min="14850" max="14850" width="5.28515625" style="3" bestFit="1" customWidth="1"/>
    <col min="14851" max="14851" width="4.140625" style="3" customWidth="1"/>
    <col min="14852" max="14852" width="4" style="3" customWidth="1"/>
    <col min="14853" max="14853" width="5.42578125" style="3" bestFit="1" customWidth="1"/>
    <col min="14854" max="14854" width="4.42578125" style="3" bestFit="1" customWidth="1"/>
    <col min="14855" max="14859" width="2.7109375" style="3" customWidth="1"/>
    <col min="14860" max="14864" width="5.7109375" style="3" customWidth="1"/>
    <col min="14865" max="15104" width="9.140625" style="3"/>
    <col min="15105" max="15105" width="6.42578125" style="3" bestFit="1" customWidth="1"/>
    <col min="15106" max="15106" width="5.28515625" style="3" bestFit="1" customWidth="1"/>
    <col min="15107" max="15107" width="4.140625" style="3" customWidth="1"/>
    <col min="15108" max="15108" width="4" style="3" customWidth="1"/>
    <col min="15109" max="15109" width="5.42578125" style="3" bestFit="1" customWidth="1"/>
    <col min="15110" max="15110" width="4.42578125" style="3" bestFit="1" customWidth="1"/>
    <col min="15111" max="15115" width="2.7109375" style="3" customWidth="1"/>
    <col min="15116" max="15120" width="5.7109375" style="3" customWidth="1"/>
    <col min="15121" max="15360" width="9.140625" style="3"/>
    <col min="15361" max="15361" width="6.42578125" style="3" bestFit="1" customWidth="1"/>
    <col min="15362" max="15362" width="5.28515625" style="3" bestFit="1" customWidth="1"/>
    <col min="15363" max="15363" width="4.140625" style="3" customWidth="1"/>
    <col min="15364" max="15364" width="4" style="3" customWidth="1"/>
    <col min="15365" max="15365" width="5.42578125" style="3" bestFit="1" customWidth="1"/>
    <col min="15366" max="15366" width="4.42578125" style="3" bestFit="1" customWidth="1"/>
    <col min="15367" max="15371" width="2.7109375" style="3" customWidth="1"/>
    <col min="15372" max="15376" width="5.7109375" style="3" customWidth="1"/>
    <col min="15377" max="15616" width="9.140625" style="3"/>
    <col min="15617" max="15617" width="6.42578125" style="3" bestFit="1" customWidth="1"/>
    <col min="15618" max="15618" width="5.28515625" style="3" bestFit="1" customWidth="1"/>
    <col min="15619" max="15619" width="4.140625" style="3" customWidth="1"/>
    <col min="15620" max="15620" width="4" style="3" customWidth="1"/>
    <col min="15621" max="15621" width="5.42578125" style="3" bestFit="1" customWidth="1"/>
    <col min="15622" max="15622" width="4.42578125" style="3" bestFit="1" customWidth="1"/>
    <col min="15623" max="15627" width="2.7109375" style="3" customWidth="1"/>
    <col min="15628" max="15632" width="5.7109375" style="3" customWidth="1"/>
    <col min="15633" max="15872" width="9.140625" style="3"/>
    <col min="15873" max="15873" width="6.42578125" style="3" bestFit="1" customWidth="1"/>
    <col min="15874" max="15874" width="5.28515625" style="3" bestFit="1" customWidth="1"/>
    <col min="15875" max="15875" width="4.140625" style="3" customWidth="1"/>
    <col min="15876" max="15876" width="4" style="3" customWidth="1"/>
    <col min="15877" max="15877" width="5.42578125" style="3" bestFit="1" customWidth="1"/>
    <col min="15878" max="15878" width="4.42578125" style="3" bestFit="1" customWidth="1"/>
    <col min="15879" max="15883" width="2.7109375" style="3" customWidth="1"/>
    <col min="15884" max="15888" width="5.7109375" style="3" customWidth="1"/>
    <col min="15889" max="16128" width="9.140625" style="3"/>
    <col min="16129" max="16129" width="6.42578125" style="3" bestFit="1" customWidth="1"/>
    <col min="16130" max="16130" width="5.28515625" style="3" bestFit="1" customWidth="1"/>
    <col min="16131" max="16131" width="4.140625" style="3" customWidth="1"/>
    <col min="16132" max="16132" width="4" style="3" customWidth="1"/>
    <col min="16133" max="16133" width="5.42578125" style="3" bestFit="1" customWidth="1"/>
    <col min="16134" max="16134" width="4.42578125" style="3" bestFit="1" customWidth="1"/>
    <col min="16135" max="16139" width="2.7109375" style="3" customWidth="1"/>
    <col min="16140" max="16144" width="5.7109375" style="3" customWidth="1"/>
    <col min="16145" max="16384" width="9.140625" style="3"/>
  </cols>
  <sheetData>
    <row r="1" spans="1:16" x14ac:dyDescent="0.2">
      <c r="A1" s="3" t="s">
        <v>7</v>
      </c>
      <c r="B1" s="3" t="s">
        <v>6</v>
      </c>
      <c r="E1" s="3" t="s">
        <v>6</v>
      </c>
      <c r="F1" s="3" t="s">
        <v>5</v>
      </c>
    </row>
    <row r="2" spans="1:16" x14ac:dyDescent="0.2">
      <c r="A2" s="3">
        <v>-10000</v>
      </c>
      <c r="B2" s="3">
        <v>-24</v>
      </c>
      <c r="E2" s="3">
        <v>-1000</v>
      </c>
      <c r="F2" s="3">
        <v>0</v>
      </c>
    </row>
    <row r="3" spans="1:16" x14ac:dyDescent="0.2">
      <c r="A3" s="3">
        <v>-3990</v>
      </c>
      <c r="B3" s="3">
        <v>-23</v>
      </c>
      <c r="E3" s="3">
        <v>-95</v>
      </c>
      <c r="F3" s="3">
        <v>1</v>
      </c>
    </row>
    <row r="4" spans="1:16" x14ac:dyDescent="0.2">
      <c r="A4" s="3">
        <v>-3490</v>
      </c>
      <c r="B4" s="3">
        <v>-22</v>
      </c>
      <c r="E4" s="3">
        <v>-77</v>
      </c>
      <c r="F4" s="3">
        <v>2</v>
      </c>
    </row>
    <row r="5" spans="1:16" x14ac:dyDescent="0.2">
      <c r="A5" s="3">
        <v>-2990</v>
      </c>
      <c r="B5" s="3">
        <v>-21</v>
      </c>
      <c r="E5" s="3">
        <v>-63</v>
      </c>
      <c r="F5" s="3">
        <v>3</v>
      </c>
    </row>
    <row r="6" spans="1:16" x14ac:dyDescent="0.2">
      <c r="A6" s="3">
        <v>-2490</v>
      </c>
      <c r="B6" s="3">
        <v>-20</v>
      </c>
      <c r="E6" s="3">
        <v>-50</v>
      </c>
      <c r="F6" s="3">
        <v>4</v>
      </c>
    </row>
    <row r="7" spans="1:16" x14ac:dyDescent="0.2">
      <c r="A7" s="3">
        <v>-2240</v>
      </c>
      <c r="B7" s="3">
        <v>-19</v>
      </c>
      <c r="E7" s="3">
        <v>-40</v>
      </c>
      <c r="F7" s="3">
        <v>5</v>
      </c>
    </row>
    <row r="8" spans="1:16" x14ac:dyDescent="0.2">
      <c r="A8" s="3">
        <v>-1990</v>
      </c>
      <c r="B8" s="3">
        <v>-18</v>
      </c>
      <c r="E8" s="3">
        <v>-31</v>
      </c>
      <c r="F8" s="3">
        <v>6</v>
      </c>
    </row>
    <row r="9" spans="1:16" x14ac:dyDescent="0.2">
      <c r="A9" s="3">
        <v>-1740</v>
      </c>
      <c r="B9" s="3">
        <v>-17</v>
      </c>
      <c r="E9" s="3">
        <v>-23</v>
      </c>
      <c r="F9" s="3">
        <v>7</v>
      </c>
    </row>
    <row r="10" spans="1:16" x14ac:dyDescent="0.2">
      <c r="A10" s="3">
        <v>-1490</v>
      </c>
      <c r="B10" s="3">
        <v>-16</v>
      </c>
      <c r="E10" s="3">
        <v>-15</v>
      </c>
      <c r="F10" s="3">
        <v>8</v>
      </c>
    </row>
    <row r="11" spans="1:16" x14ac:dyDescent="0.2">
      <c r="A11" s="3">
        <v>-1290</v>
      </c>
      <c r="B11" s="3">
        <v>-15</v>
      </c>
      <c r="E11" s="3">
        <v>-8</v>
      </c>
      <c r="F11" s="3">
        <v>9</v>
      </c>
      <c r="P11" s="4" t="s">
        <v>63</v>
      </c>
    </row>
    <row r="12" spans="1:16" x14ac:dyDescent="0.2">
      <c r="A12" s="3">
        <v>-1090</v>
      </c>
      <c r="B12" s="3">
        <v>-14</v>
      </c>
      <c r="E12" s="3">
        <v>-2</v>
      </c>
      <c r="F12" s="3">
        <v>10</v>
      </c>
      <c r="L12" s="3">
        <f>'YL Format'!C12-'YL Format'!D12</f>
        <v>0</v>
      </c>
      <c r="M12" s="3">
        <f>-'YL Format'!E12+'YL Format'!F12</f>
        <v>0</v>
      </c>
      <c r="N12" s="3">
        <f>'YL Format'!G12-'YL Format'!H12</f>
        <v>0</v>
      </c>
      <c r="O12" s="3">
        <f>-'YL Format'!I12+'YL Format'!J12</f>
        <v>0</v>
      </c>
      <c r="P12" s="5">
        <f t="shared" ref="P12:P19" si="0">(SUM(L12:O12)-MAX(L12:O12)/2-MIN(L12:O12)/2)/3</f>
        <v>0</v>
      </c>
    </row>
    <row r="13" spans="1:16" x14ac:dyDescent="0.2">
      <c r="A13" s="3">
        <v>-890</v>
      </c>
      <c r="B13" s="3">
        <v>-13</v>
      </c>
      <c r="E13" s="3">
        <v>3</v>
      </c>
      <c r="F13" s="3">
        <v>11</v>
      </c>
      <c r="L13" s="3">
        <f>'YL Format'!C13-'YL Format'!D13</f>
        <v>0</v>
      </c>
      <c r="M13" s="3">
        <f>-'YL Format'!E13+'YL Format'!F13</f>
        <v>0</v>
      </c>
      <c r="N13" s="3">
        <f>'YL Format'!G13-'YL Format'!H13</f>
        <v>0</v>
      </c>
      <c r="O13" s="3">
        <f>-'YL Format'!I13+'YL Format'!J13</f>
        <v>0</v>
      </c>
      <c r="P13" s="5">
        <f t="shared" si="0"/>
        <v>0</v>
      </c>
    </row>
    <row r="14" spans="1:16" x14ac:dyDescent="0.2">
      <c r="A14" s="3">
        <v>-740</v>
      </c>
      <c r="B14" s="3">
        <v>-12</v>
      </c>
      <c r="E14" s="3">
        <v>9</v>
      </c>
      <c r="F14" s="3">
        <v>12</v>
      </c>
      <c r="L14" s="3">
        <f>'YL Format'!C14-'YL Format'!D14</f>
        <v>0</v>
      </c>
      <c r="M14" s="3">
        <f>-'YL Format'!E14+'YL Format'!F14</f>
        <v>0</v>
      </c>
      <c r="N14" s="3">
        <f>'YL Format'!G14-'YL Format'!H14</f>
        <v>0</v>
      </c>
      <c r="O14" s="3">
        <f>-'YL Format'!I14+'YL Format'!J14</f>
        <v>0</v>
      </c>
      <c r="P14" s="5">
        <f t="shared" si="0"/>
        <v>0</v>
      </c>
    </row>
    <row r="15" spans="1:16" x14ac:dyDescent="0.2">
      <c r="A15" s="3">
        <v>-590</v>
      </c>
      <c r="B15" s="3">
        <v>-11</v>
      </c>
      <c r="E15" s="3">
        <v>16</v>
      </c>
      <c r="F15" s="3">
        <v>13</v>
      </c>
      <c r="L15" s="3">
        <f>'YL Format'!C15-'YL Format'!D15</f>
        <v>0</v>
      </c>
      <c r="M15" s="3">
        <f>-'YL Format'!E15+'YL Format'!F15</f>
        <v>0</v>
      </c>
      <c r="N15" s="3">
        <f>'YL Format'!G15-'YL Format'!H15</f>
        <v>0</v>
      </c>
      <c r="O15" s="3">
        <f>-'YL Format'!I15+'YL Format'!J15</f>
        <v>0</v>
      </c>
      <c r="P15" s="5">
        <f t="shared" si="0"/>
        <v>0</v>
      </c>
    </row>
    <row r="16" spans="1:16" x14ac:dyDescent="0.2">
      <c r="A16" s="3">
        <v>-490</v>
      </c>
      <c r="B16" s="3">
        <v>-10</v>
      </c>
      <c r="E16" s="3">
        <v>24</v>
      </c>
      <c r="F16" s="3">
        <v>14</v>
      </c>
      <c r="L16" s="3">
        <f>'YL Format'!C16-'YL Format'!D16</f>
        <v>0</v>
      </c>
      <c r="M16" s="3">
        <f>-'YL Format'!E16+'YL Format'!F16</f>
        <v>0</v>
      </c>
      <c r="N16" s="3">
        <f>'YL Format'!G16-'YL Format'!H16</f>
        <v>0</v>
      </c>
      <c r="O16" s="3">
        <f>-'YL Format'!I16+'YL Format'!J16</f>
        <v>0</v>
      </c>
      <c r="P16" s="5">
        <f t="shared" si="0"/>
        <v>0</v>
      </c>
    </row>
    <row r="17" spans="1:16" x14ac:dyDescent="0.2">
      <c r="A17" s="3">
        <v>-420</v>
      </c>
      <c r="B17" s="3">
        <v>-9</v>
      </c>
      <c r="E17" s="3">
        <v>32</v>
      </c>
      <c r="F17" s="3">
        <v>15</v>
      </c>
      <c r="L17" s="3">
        <f>'YL Format'!C17-'YL Format'!D17</f>
        <v>0</v>
      </c>
      <c r="M17" s="3">
        <f>-'YL Format'!E17+'YL Format'!F17</f>
        <v>0</v>
      </c>
      <c r="N17" s="3">
        <f>'YL Format'!G17-'YL Format'!H17</f>
        <v>0</v>
      </c>
      <c r="O17" s="3">
        <f>-'YL Format'!I17+'YL Format'!J17</f>
        <v>0</v>
      </c>
      <c r="P17" s="5">
        <f t="shared" si="0"/>
        <v>0</v>
      </c>
    </row>
    <row r="18" spans="1:16" x14ac:dyDescent="0.2">
      <c r="A18" s="3">
        <v>-360</v>
      </c>
      <c r="B18" s="3">
        <v>-8</v>
      </c>
      <c r="E18" s="3">
        <v>41</v>
      </c>
      <c r="F18" s="3">
        <v>16</v>
      </c>
      <c r="L18" s="3">
        <f>'YL Format'!C18-'YL Format'!D18</f>
        <v>0</v>
      </c>
      <c r="M18" s="3">
        <f>-'YL Format'!E18+'YL Format'!F18</f>
        <v>0</v>
      </c>
      <c r="N18" s="3">
        <f>'YL Format'!G18-'YL Format'!H18</f>
        <v>0</v>
      </c>
      <c r="O18" s="3">
        <f>-'YL Format'!I18+'YL Format'!J18</f>
        <v>0</v>
      </c>
      <c r="P18" s="5">
        <f t="shared" si="0"/>
        <v>0</v>
      </c>
    </row>
    <row r="19" spans="1:16" x14ac:dyDescent="0.2">
      <c r="A19" s="3">
        <v>-310</v>
      </c>
      <c r="B19" s="3">
        <v>-7</v>
      </c>
      <c r="E19" s="3">
        <v>51</v>
      </c>
      <c r="F19" s="3">
        <v>17</v>
      </c>
      <c r="L19" s="3">
        <f>'YL Format'!C19-'YL Format'!D19</f>
        <v>0</v>
      </c>
      <c r="M19" s="3">
        <f>-'YL Format'!E19+'YL Format'!F19</f>
        <v>0</v>
      </c>
      <c r="N19" s="3">
        <f>'YL Format'!G19-'YL Format'!H19</f>
        <v>0</v>
      </c>
      <c r="O19" s="3">
        <f>-'YL Format'!I19+'YL Format'!J19</f>
        <v>0</v>
      </c>
      <c r="P19" s="5">
        <f t="shared" si="0"/>
        <v>0</v>
      </c>
    </row>
    <row r="20" spans="1:16" x14ac:dyDescent="0.2">
      <c r="A20" s="3">
        <v>-260</v>
      </c>
      <c r="B20" s="3">
        <v>-6</v>
      </c>
      <c r="E20" s="3">
        <v>64</v>
      </c>
      <c r="F20" s="3">
        <v>18</v>
      </c>
      <c r="P20" s="5"/>
    </row>
    <row r="21" spans="1:16" x14ac:dyDescent="0.2">
      <c r="A21" s="3">
        <v>-210</v>
      </c>
      <c r="B21" s="3">
        <v>-5</v>
      </c>
      <c r="E21" s="3">
        <v>78</v>
      </c>
      <c r="F21" s="3">
        <v>19</v>
      </c>
      <c r="P21" s="5"/>
    </row>
    <row r="22" spans="1:16" x14ac:dyDescent="0.2">
      <c r="A22" s="3">
        <v>-160</v>
      </c>
      <c r="B22" s="3">
        <v>-4</v>
      </c>
      <c r="E22" s="3">
        <v>96</v>
      </c>
      <c r="F22" s="3">
        <v>20</v>
      </c>
      <c r="L22" s="3">
        <f>'YL Format'!C22-'YL Format'!D22</f>
        <v>0</v>
      </c>
      <c r="M22" s="3">
        <f>-'YL Format'!E22+'YL Format'!F22</f>
        <v>0</v>
      </c>
      <c r="N22" s="3">
        <f>'YL Format'!G22-'YL Format'!H22</f>
        <v>0</v>
      </c>
      <c r="O22" s="3">
        <f>-'YL Format'!I22+'YL Format'!J22</f>
        <v>0</v>
      </c>
      <c r="P22" s="5">
        <f t="shared" ref="P22:P29" si="1">(SUM(L22:O22)-MAX(L22:O22)/2-MIN(L22:O22)/2)/3</f>
        <v>0</v>
      </c>
    </row>
    <row r="23" spans="1:16" x14ac:dyDescent="0.2">
      <c r="A23" s="3">
        <v>-120</v>
      </c>
      <c r="B23" s="3">
        <v>-3</v>
      </c>
      <c r="L23" s="3">
        <f>'YL Format'!C23-'YL Format'!D23</f>
        <v>0</v>
      </c>
      <c r="M23" s="3">
        <f>-'YL Format'!E23+'YL Format'!F23</f>
        <v>0</v>
      </c>
      <c r="N23" s="3">
        <f>'YL Format'!G23-'YL Format'!H23</f>
        <v>0</v>
      </c>
      <c r="O23" s="3">
        <f>-'YL Format'!I23+'YL Format'!J23</f>
        <v>0</v>
      </c>
      <c r="P23" s="5">
        <f t="shared" si="1"/>
        <v>0</v>
      </c>
    </row>
    <row r="24" spans="1:16" x14ac:dyDescent="0.2">
      <c r="A24" s="3">
        <v>-80</v>
      </c>
      <c r="B24" s="3">
        <v>-2</v>
      </c>
      <c r="L24" s="3">
        <f>'YL Format'!C24-'YL Format'!D24</f>
        <v>0</v>
      </c>
      <c r="M24" s="3">
        <f>-'YL Format'!E24+'YL Format'!F24</f>
        <v>0</v>
      </c>
      <c r="N24" s="3">
        <f>'YL Format'!G24-'YL Format'!H24</f>
        <v>0</v>
      </c>
      <c r="O24" s="3">
        <f>-'YL Format'!I24+'YL Format'!J24</f>
        <v>0</v>
      </c>
      <c r="P24" s="5">
        <f t="shared" si="1"/>
        <v>0</v>
      </c>
    </row>
    <row r="25" spans="1:16" x14ac:dyDescent="0.2">
      <c r="A25" s="3">
        <v>-40</v>
      </c>
      <c r="B25" s="3">
        <v>-1</v>
      </c>
      <c r="L25" s="3">
        <f>'YL Format'!C25-'YL Format'!D25</f>
        <v>0</v>
      </c>
      <c r="M25" s="3">
        <f>-'YL Format'!E25+'YL Format'!F25</f>
        <v>0</v>
      </c>
      <c r="N25" s="3">
        <f>'YL Format'!G25-'YL Format'!H25</f>
        <v>0</v>
      </c>
      <c r="O25" s="3">
        <f>-'YL Format'!I25+'YL Format'!J25</f>
        <v>0</v>
      </c>
      <c r="P25" s="5">
        <f t="shared" si="1"/>
        <v>0</v>
      </c>
    </row>
    <row r="26" spans="1:16" x14ac:dyDescent="0.2">
      <c r="A26" s="3">
        <v>-10</v>
      </c>
      <c r="B26" s="3">
        <v>0</v>
      </c>
      <c r="L26" s="3">
        <f>'YL Format'!C26-'YL Format'!D26</f>
        <v>0</v>
      </c>
      <c r="M26" s="3">
        <f>-'YL Format'!E26+'YL Format'!F26</f>
        <v>0</v>
      </c>
      <c r="N26" s="3">
        <f>'YL Format'!G26-'YL Format'!H26</f>
        <v>0</v>
      </c>
      <c r="O26" s="3">
        <f>-'YL Format'!I26+'YL Format'!J26</f>
        <v>0</v>
      </c>
      <c r="P26" s="5">
        <f t="shared" si="1"/>
        <v>0</v>
      </c>
    </row>
    <row r="27" spans="1:16" x14ac:dyDescent="0.2">
      <c r="A27" s="3">
        <v>15</v>
      </c>
      <c r="B27" s="3">
        <v>1</v>
      </c>
      <c r="L27" s="3">
        <f>'YL Format'!C27-'YL Format'!D27</f>
        <v>0</v>
      </c>
      <c r="M27" s="3">
        <f>-'YL Format'!E27+'YL Format'!F27</f>
        <v>0</v>
      </c>
      <c r="N27" s="3">
        <f>'YL Format'!G27-'YL Format'!H27</f>
        <v>0</v>
      </c>
      <c r="O27" s="3">
        <f>-'YL Format'!I27+'YL Format'!J27</f>
        <v>0</v>
      </c>
      <c r="P27" s="5">
        <f t="shared" si="1"/>
        <v>0</v>
      </c>
    </row>
    <row r="28" spans="1:16" x14ac:dyDescent="0.2">
      <c r="A28" s="3">
        <v>50</v>
      </c>
      <c r="B28" s="3">
        <v>2</v>
      </c>
      <c r="L28" s="3">
        <f>'YL Format'!C28-'YL Format'!D28</f>
        <v>0</v>
      </c>
      <c r="M28" s="3">
        <f>-'YL Format'!E28+'YL Format'!F28</f>
        <v>0</v>
      </c>
      <c r="N28" s="3">
        <f>'YL Format'!G28-'YL Format'!H28</f>
        <v>0</v>
      </c>
      <c r="O28" s="3">
        <f>-'YL Format'!I28+'YL Format'!J28</f>
        <v>0</v>
      </c>
      <c r="P28" s="5">
        <f t="shared" si="1"/>
        <v>0</v>
      </c>
    </row>
    <row r="29" spans="1:16" x14ac:dyDescent="0.2">
      <c r="A29" s="3">
        <v>90</v>
      </c>
      <c r="B29" s="3">
        <v>3</v>
      </c>
      <c r="L29" s="3">
        <f>'YL Format'!C29-'YL Format'!D29</f>
        <v>0</v>
      </c>
      <c r="M29" s="3">
        <f>-'YL Format'!E29+'YL Format'!F29</f>
        <v>0</v>
      </c>
      <c r="N29" s="3">
        <f>'YL Format'!G29-'YL Format'!H29</f>
        <v>0</v>
      </c>
      <c r="O29" s="3">
        <f>-'YL Format'!I29+'YL Format'!J29</f>
        <v>0</v>
      </c>
      <c r="P29" s="5">
        <f t="shared" si="1"/>
        <v>0</v>
      </c>
    </row>
    <row r="30" spans="1:16" x14ac:dyDescent="0.2">
      <c r="A30" s="3">
        <v>130</v>
      </c>
      <c r="B30" s="3">
        <v>4</v>
      </c>
      <c r="P30" s="5"/>
    </row>
    <row r="31" spans="1:16" x14ac:dyDescent="0.2">
      <c r="A31" s="3">
        <v>170</v>
      </c>
      <c r="B31" s="3">
        <v>5</v>
      </c>
      <c r="P31" s="5"/>
    </row>
    <row r="32" spans="1:16" x14ac:dyDescent="0.2">
      <c r="A32" s="3">
        <v>220</v>
      </c>
      <c r="B32" s="3">
        <v>6</v>
      </c>
      <c r="L32" s="3">
        <f>'YL Format'!C32-'YL Format'!D32</f>
        <v>0</v>
      </c>
      <c r="M32" s="3">
        <f>-'YL Format'!E32+'YL Format'!F32</f>
        <v>0</v>
      </c>
      <c r="N32" s="3">
        <f>'YL Format'!G32-'YL Format'!H32</f>
        <v>0</v>
      </c>
      <c r="O32" s="3">
        <f>-'YL Format'!I32+'YL Format'!J32</f>
        <v>0</v>
      </c>
      <c r="P32" s="5">
        <f t="shared" ref="P32:P39" si="2">(SUM(L32:O32)-MAX(L32:O32)/2-MIN(L32:O32)/2)/3</f>
        <v>0</v>
      </c>
    </row>
    <row r="33" spans="1:16" x14ac:dyDescent="0.2">
      <c r="A33" s="3">
        <v>270</v>
      </c>
      <c r="B33" s="3">
        <v>7</v>
      </c>
      <c r="L33" s="3">
        <f>'YL Format'!C33-'YL Format'!D33</f>
        <v>0</v>
      </c>
      <c r="M33" s="3">
        <f>-'YL Format'!E33+'YL Format'!F33</f>
        <v>0</v>
      </c>
      <c r="N33" s="3">
        <f>'YL Format'!G33-'YL Format'!H33</f>
        <v>0</v>
      </c>
      <c r="O33" s="3">
        <f>-'YL Format'!I33+'YL Format'!J33</f>
        <v>0</v>
      </c>
      <c r="P33" s="5">
        <f t="shared" si="2"/>
        <v>0</v>
      </c>
    </row>
    <row r="34" spans="1:16" x14ac:dyDescent="0.2">
      <c r="A34" s="3">
        <v>320</v>
      </c>
      <c r="B34" s="3">
        <v>8</v>
      </c>
      <c r="L34" s="3">
        <f>'YL Format'!C34-'YL Format'!D34</f>
        <v>0</v>
      </c>
      <c r="M34" s="3">
        <f>-'YL Format'!E34+'YL Format'!F34</f>
        <v>0</v>
      </c>
      <c r="N34" s="3">
        <f>'YL Format'!G34-'YL Format'!H34</f>
        <v>0</v>
      </c>
      <c r="O34" s="3">
        <f>-'YL Format'!I34+'YL Format'!J34</f>
        <v>0</v>
      </c>
      <c r="P34" s="5">
        <f t="shared" si="2"/>
        <v>0</v>
      </c>
    </row>
    <row r="35" spans="1:16" x14ac:dyDescent="0.2">
      <c r="A35" s="3">
        <v>370</v>
      </c>
      <c r="B35" s="3">
        <v>9</v>
      </c>
      <c r="L35" s="3">
        <f>'YL Format'!C35-'YL Format'!D35</f>
        <v>0</v>
      </c>
      <c r="M35" s="3">
        <f>-'YL Format'!E35+'YL Format'!F35</f>
        <v>0</v>
      </c>
      <c r="N35" s="3">
        <f>'YL Format'!G35-'YL Format'!H35</f>
        <v>0</v>
      </c>
      <c r="O35" s="3">
        <f>-'YL Format'!I35+'YL Format'!J35</f>
        <v>0</v>
      </c>
      <c r="P35" s="5">
        <f t="shared" si="2"/>
        <v>0</v>
      </c>
    </row>
    <row r="36" spans="1:16" x14ac:dyDescent="0.2">
      <c r="A36" s="3">
        <v>430</v>
      </c>
      <c r="B36" s="3">
        <v>10</v>
      </c>
      <c r="L36" s="3">
        <f>'YL Format'!C36-'YL Format'!D36</f>
        <v>0</v>
      </c>
      <c r="M36" s="3">
        <f>-'YL Format'!E36+'YL Format'!F36</f>
        <v>0</v>
      </c>
      <c r="N36" s="3">
        <f>'YL Format'!G36-'YL Format'!H36</f>
        <v>0</v>
      </c>
      <c r="O36" s="3">
        <f>-'YL Format'!I36+'YL Format'!J36</f>
        <v>0</v>
      </c>
      <c r="P36" s="5">
        <f t="shared" si="2"/>
        <v>0</v>
      </c>
    </row>
    <row r="37" spans="1:16" x14ac:dyDescent="0.2">
      <c r="A37" s="3">
        <v>500</v>
      </c>
      <c r="B37" s="3">
        <v>11</v>
      </c>
      <c r="L37" s="3">
        <f>'YL Format'!C37-'YL Format'!D37</f>
        <v>0</v>
      </c>
      <c r="M37" s="3">
        <f>-'YL Format'!E37+'YL Format'!F37</f>
        <v>0</v>
      </c>
      <c r="N37" s="3">
        <f>'YL Format'!G37-'YL Format'!H37</f>
        <v>0</v>
      </c>
      <c r="O37" s="3">
        <f>-'YL Format'!I37+'YL Format'!J37</f>
        <v>0</v>
      </c>
      <c r="P37" s="5">
        <f t="shared" si="2"/>
        <v>0</v>
      </c>
    </row>
    <row r="38" spans="1:16" x14ac:dyDescent="0.2">
      <c r="A38" s="3">
        <v>600</v>
      </c>
      <c r="B38" s="3">
        <v>12</v>
      </c>
      <c r="L38" s="3">
        <f>'YL Format'!C38-'YL Format'!D38</f>
        <v>0</v>
      </c>
      <c r="M38" s="3">
        <f>-'YL Format'!E38+'YL Format'!F38</f>
        <v>0</v>
      </c>
      <c r="N38" s="3">
        <f>'YL Format'!G38-'YL Format'!H38</f>
        <v>0</v>
      </c>
      <c r="O38" s="3">
        <f>-'YL Format'!I38+'YL Format'!J38</f>
        <v>0</v>
      </c>
      <c r="P38" s="5">
        <f t="shared" si="2"/>
        <v>0</v>
      </c>
    </row>
    <row r="39" spans="1:16" x14ac:dyDescent="0.2">
      <c r="A39" s="3">
        <v>750</v>
      </c>
      <c r="B39" s="3">
        <v>13</v>
      </c>
      <c r="L39" s="3">
        <f>'YL Format'!C39-'YL Format'!D39</f>
        <v>0</v>
      </c>
      <c r="M39" s="3">
        <f>-'YL Format'!E39+'YL Format'!F39</f>
        <v>0</v>
      </c>
      <c r="N39" s="3">
        <f>'YL Format'!G39-'YL Format'!H39</f>
        <v>0</v>
      </c>
      <c r="O39" s="3">
        <f>-'YL Format'!I39+'YL Format'!J39</f>
        <v>0</v>
      </c>
      <c r="P39" s="5">
        <f t="shared" si="2"/>
        <v>0</v>
      </c>
    </row>
    <row r="40" spans="1:16" x14ac:dyDescent="0.2">
      <c r="A40" s="3">
        <v>900</v>
      </c>
      <c r="B40" s="3">
        <v>14</v>
      </c>
      <c r="P40" s="5"/>
    </row>
    <row r="41" spans="1:16" x14ac:dyDescent="0.2">
      <c r="A41" s="3">
        <v>1100</v>
      </c>
      <c r="B41" s="3">
        <v>15</v>
      </c>
      <c r="P41" s="5"/>
    </row>
    <row r="42" spans="1:16" x14ac:dyDescent="0.2">
      <c r="A42" s="3">
        <v>1300</v>
      </c>
      <c r="B42" s="3">
        <v>16</v>
      </c>
      <c r="L42" s="3">
        <f>'YL Format'!C42-'YL Format'!D42</f>
        <v>0</v>
      </c>
      <c r="M42" s="3">
        <f>-'YL Format'!E42+'YL Format'!F42</f>
        <v>0</v>
      </c>
      <c r="N42" s="3">
        <f>'YL Format'!G42-'YL Format'!H42</f>
        <v>0</v>
      </c>
      <c r="O42" s="3">
        <f>-'YL Format'!I42+'YL Format'!J42</f>
        <v>0</v>
      </c>
      <c r="P42" s="5">
        <f t="shared" ref="P42:P49" si="3">(SUM(L42:O42)-MAX(L42:O42)/2-MIN(L42:O42)/2)/3</f>
        <v>0</v>
      </c>
    </row>
    <row r="43" spans="1:16" x14ac:dyDescent="0.2">
      <c r="A43" s="3">
        <v>1500</v>
      </c>
      <c r="B43" s="3">
        <v>17</v>
      </c>
      <c r="L43" s="3">
        <f>'YL Format'!C43-'YL Format'!D43</f>
        <v>0</v>
      </c>
      <c r="M43" s="3">
        <f>-'YL Format'!E43+'YL Format'!F43</f>
        <v>0</v>
      </c>
      <c r="N43" s="3">
        <f>'YL Format'!G43-'YL Format'!H43</f>
        <v>0</v>
      </c>
      <c r="O43" s="3">
        <f>-'YL Format'!I43+'YL Format'!J43</f>
        <v>0</v>
      </c>
      <c r="P43" s="5">
        <f t="shared" si="3"/>
        <v>0</v>
      </c>
    </row>
    <row r="44" spans="1:16" x14ac:dyDescent="0.2">
      <c r="A44" s="3">
        <v>1750</v>
      </c>
      <c r="B44" s="3">
        <v>18</v>
      </c>
      <c r="L44" s="3">
        <f>'YL Format'!C44-'YL Format'!D44</f>
        <v>0</v>
      </c>
      <c r="M44" s="3">
        <f>-'YL Format'!E44+'YL Format'!F44</f>
        <v>0</v>
      </c>
      <c r="N44" s="3">
        <f>'YL Format'!G44-'YL Format'!H44</f>
        <v>0</v>
      </c>
      <c r="O44" s="3">
        <f>-'YL Format'!I44+'YL Format'!J44</f>
        <v>0</v>
      </c>
      <c r="P44" s="5">
        <f t="shared" si="3"/>
        <v>0</v>
      </c>
    </row>
    <row r="45" spans="1:16" x14ac:dyDescent="0.2">
      <c r="A45" s="3">
        <v>2000</v>
      </c>
      <c r="B45" s="3">
        <v>19</v>
      </c>
      <c r="L45" s="3">
        <f>'YL Format'!C45-'YL Format'!D45</f>
        <v>0</v>
      </c>
      <c r="M45" s="3">
        <f>-'YL Format'!E45+'YL Format'!F45</f>
        <v>0</v>
      </c>
      <c r="N45" s="3">
        <f>'YL Format'!G45-'YL Format'!H45</f>
        <v>0</v>
      </c>
      <c r="O45" s="3">
        <f>-'YL Format'!I45+'YL Format'!J45</f>
        <v>0</v>
      </c>
      <c r="P45" s="5">
        <f t="shared" si="3"/>
        <v>0</v>
      </c>
    </row>
    <row r="46" spans="1:16" x14ac:dyDescent="0.2">
      <c r="A46" s="3">
        <v>2250</v>
      </c>
      <c r="B46" s="3">
        <v>20</v>
      </c>
      <c r="L46" s="3">
        <f>'YL Format'!C46-'YL Format'!D46</f>
        <v>0</v>
      </c>
      <c r="M46" s="3">
        <f>-'YL Format'!E46+'YL Format'!F46</f>
        <v>0</v>
      </c>
      <c r="N46" s="3">
        <f>'YL Format'!G46-'YL Format'!H46</f>
        <v>0</v>
      </c>
      <c r="O46" s="3">
        <f>-'YL Format'!I46+'YL Format'!J46</f>
        <v>0</v>
      </c>
      <c r="P46" s="5">
        <f t="shared" si="3"/>
        <v>0</v>
      </c>
    </row>
    <row r="47" spans="1:16" x14ac:dyDescent="0.2">
      <c r="A47" s="3">
        <v>2500</v>
      </c>
      <c r="B47" s="3">
        <v>21</v>
      </c>
      <c r="L47" s="3">
        <f>'YL Format'!C47-'YL Format'!D47</f>
        <v>0</v>
      </c>
      <c r="M47" s="3">
        <f>-'YL Format'!E47+'YL Format'!F47</f>
        <v>0</v>
      </c>
      <c r="N47" s="3">
        <f>'YL Format'!G47-'YL Format'!H47</f>
        <v>0</v>
      </c>
      <c r="O47" s="3">
        <f>-'YL Format'!I47+'YL Format'!J47</f>
        <v>0</v>
      </c>
      <c r="P47" s="5">
        <f t="shared" si="3"/>
        <v>0</v>
      </c>
    </row>
    <row r="48" spans="1:16" x14ac:dyDescent="0.2">
      <c r="A48" s="3">
        <v>3000</v>
      </c>
      <c r="B48" s="3">
        <v>22</v>
      </c>
      <c r="L48" s="3">
        <f>'YL Format'!C48-'YL Format'!D48</f>
        <v>0</v>
      </c>
      <c r="M48" s="3">
        <f>-'YL Format'!E48+'YL Format'!F48</f>
        <v>0</v>
      </c>
      <c r="N48" s="3">
        <f>'YL Format'!G48-'YL Format'!H48</f>
        <v>0</v>
      </c>
      <c r="O48" s="3">
        <f>-'YL Format'!I48+'YL Format'!J48</f>
        <v>0</v>
      </c>
      <c r="P48" s="5">
        <f t="shared" si="3"/>
        <v>0</v>
      </c>
    </row>
    <row r="49" spans="1:16" x14ac:dyDescent="0.2">
      <c r="A49" s="3">
        <v>3500</v>
      </c>
      <c r="B49" s="3">
        <v>23</v>
      </c>
      <c r="L49" s="3">
        <f>'YL Format'!C49-'YL Format'!D49</f>
        <v>0</v>
      </c>
      <c r="M49" s="3">
        <f>-'YL Format'!E49+'YL Format'!F49</f>
        <v>0</v>
      </c>
      <c r="N49" s="3">
        <f>'YL Format'!G49-'YL Format'!H49</f>
        <v>0</v>
      </c>
      <c r="O49" s="3">
        <f>-'YL Format'!I49+'YL Format'!J49</f>
        <v>0</v>
      </c>
      <c r="P49" s="5">
        <f t="shared" si="3"/>
        <v>0</v>
      </c>
    </row>
    <row r="50" spans="1:16" x14ac:dyDescent="0.2">
      <c r="A50" s="3">
        <v>4000</v>
      </c>
      <c r="B50" s="3">
        <v>24</v>
      </c>
    </row>
  </sheetData>
  <sheetProtection sheet="1" objects="1" scenarios="1" selectLockedCells="1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3</vt:i4>
      </vt:variant>
    </vt:vector>
  </HeadingPairs>
  <TitlesOfParts>
    <vt:vector size="11" baseType="lpstr">
      <vt:lpstr>Instructions</vt:lpstr>
      <vt:lpstr>Overall Summary</vt:lpstr>
      <vt:lpstr>Scores</vt:lpstr>
      <vt:lpstr>Cross-IMPs</vt:lpstr>
      <vt:lpstr>Butlers</vt:lpstr>
      <vt:lpstr>YL Format</vt:lpstr>
      <vt:lpstr>IMPs</vt:lpstr>
      <vt:lpstr>YL Imps</vt:lpstr>
      <vt:lpstr>IMPS</vt:lpstr>
      <vt:lpstr>'YL Format'!Print_Area</vt:lpstr>
      <vt:lpstr>VPS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Alessa.marric08</dc:creator>
  <cp:lastModifiedBy>daryl</cp:lastModifiedBy>
  <dcterms:created xsi:type="dcterms:W3CDTF">2014-01-26T20:30:18Z</dcterms:created>
  <dcterms:modified xsi:type="dcterms:W3CDTF">2025-10-16T06:17:12Z</dcterms:modified>
</cp:coreProperties>
</file>